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EJECUCION PRESUPUESTARIA\NUEVA ADM\2024\"/>
    </mc:Choice>
  </mc:AlternateContent>
  <xr:revisionPtr revIDLastSave="0" documentId="13_ncr:1_{D33D036E-C587-46C2-89F9-9DF1B93B1C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3" l="1"/>
  <c r="C26" i="3"/>
  <c r="C16" i="3"/>
  <c r="P87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O87" i="3"/>
  <c r="N87" i="3"/>
  <c r="O10" i="3"/>
  <c r="O74" i="3" s="1"/>
  <c r="O52" i="3"/>
  <c r="O26" i="3"/>
  <c r="O16" i="3"/>
  <c r="C36" i="3"/>
  <c r="C10" i="3"/>
  <c r="N52" i="3"/>
  <c r="N74" i="3" s="1"/>
  <c r="N36" i="3"/>
  <c r="N26" i="3"/>
  <c r="N16" i="3"/>
  <c r="N10" i="3"/>
  <c r="M52" i="3"/>
  <c r="M26" i="3"/>
  <c r="M16" i="3"/>
  <c r="M10" i="3"/>
  <c r="L52" i="3"/>
  <c r="L26" i="3"/>
  <c r="L16" i="3"/>
  <c r="L10" i="3"/>
  <c r="K52" i="3"/>
  <c r="K36" i="3"/>
  <c r="K26" i="3"/>
  <c r="K16" i="3"/>
  <c r="K10" i="3"/>
  <c r="J52" i="3"/>
  <c r="J36" i="3"/>
  <c r="J26" i="3"/>
  <c r="J16" i="3"/>
  <c r="J10" i="3"/>
  <c r="I10" i="3"/>
  <c r="I52" i="3"/>
  <c r="I26" i="3"/>
  <c r="I16" i="3"/>
  <c r="M74" i="3" l="1"/>
  <c r="M87" i="3" s="1"/>
  <c r="C74" i="3"/>
  <c r="K74" i="3"/>
  <c r="K87" i="3" s="1"/>
  <c r="L74" i="3"/>
  <c r="L87" i="3" s="1"/>
  <c r="J74" i="3"/>
  <c r="J87" i="3" s="1"/>
  <c r="I74" i="3"/>
  <c r="I87" i="3" s="1"/>
  <c r="H52" i="3"/>
  <c r="H26" i="3"/>
  <c r="H16" i="3"/>
  <c r="H10" i="3"/>
  <c r="G52" i="3"/>
  <c r="G36" i="3"/>
  <c r="G26" i="3"/>
  <c r="G16" i="3"/>
  <c r="G10" i="3"/>
  <c r="F52" i="3"/>
  <c r="F26" i="3"/>
  <c r="H74" i="3" l="1"/>
  <c r="H87" i="3" s="1"/>
  <c r="G74" i="3"/>
  <c r="G87" i="3" s="1"/>
  <c r="F16" i="3"/>
  <c r="F10" i="3"/>
  <c r="E74" i="3"/>
  <c r="E87" i="3" s="1"/>
  <c r="F74" i="3" l="1"/>
  <c r="F87" i="3" s="1"/>
  <c r="C87" i="3"/>
  <c r="B74" i="3"/>
  <c r="B87" i="3" s="1"/>
  <c r="D16" i="3" l="1"/>
  <c r="D10" i="3" l="1"/>
  <c r="D74" i="3" l="1"/>
  <c r="D87" i="3" l="1"/>
  <c r="P36" i="3"/>
  <c r="L36" i="3"/>
  <c r="L36" i="3" a="1"/>
  <c r="M36" i="3"/>
  <c r="M36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<sst xmlns="http://schemas.openxmlformats.org/spreadsheetml/2006/main" count="102" uniqueCount="101">
  <si>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</si>
  <si>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</si>
  <si>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</si>
  <si>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</si>
  <si>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</si>
  <si>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</si>
  <si>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</si>
  <si>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</si>
  <si>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</si>
  <si>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</si>
  <si>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</si>
  <si>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</si>
  <si>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</si>
  <si>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</si>
  <si>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</si>
  <si>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</si>
  <si>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</si>
  <si>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</si>
  <si>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</si>
  <si>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</si>
  <si>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</si>
  <si>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</si>
  <si>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</si>
  <si>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</si>
  <si>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</si>
  <si>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</si>
  <si>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</si>
  <si>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</si>
  <si>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</si>
  <si>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</si>
  <si>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</si>
  <si>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</si>
  <si>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</si>
  <si>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</si>
  <si>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</si>
  <si>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</si>
  <si>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</si>
  <si>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</si>
  <si>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</si>
  <si>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</si>
  <si>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</si>
  <si>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</si>
  <si>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</si>
  <si>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</si>
  <si>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</si>
  <si>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</si>
  <si>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</si>
  <si>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</si>
  <si>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</si>
  <si>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</si>
  <si>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</si>
  <si>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</si>
  <si>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</si>
  <si>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</si>
  <si>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</si>
  <si>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</si>
  <si>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</si>
  <si>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</si>
  <si>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</si>
  <si>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</si>
  <si>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</si>
  <si>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</si>
  <si>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</si>
  <si>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</si>
  <si>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</si>
  <si>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</si>
  <si>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</si>
  <si>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</si>
  <si>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</si>
  <si>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</si>
  <si>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</si>
  <si>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</si>
  <si>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</si>
  <si>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</si>
  <si>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</si>
  <si>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</si>
  <si>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</si>
  <si>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</si>
  <si>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</si>
  <si>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 xml:space="preserve">Ejecución de Gastos y Aplicaciones Financieras </t>
  </si>
  <si>
    <t>Fuente: Sistema de Informacion de la Gestion Financiera (SIGEF)</t>
  </si>
  <si>
    <t>Ministerio de Administracion Publica</t>
  </si>
  <si>
    <t>Directora Administrativa y Financiera</t>
  </si>
  <si>
    <t>Lic.Altagracia López</t>
  </si>
  <si>
    <t>Año 2024</t>
  </si>
  <si>
    <t>Presupuesto Aprobado</t>
  </si>
  <si>
    <t>Presupuesto Modificado</t>
  </si>
  <si>
    <t>TOTAL</t>
  </si>
  <si>
    <t>Marzo</t>
  </si>
  <si>
    <t>Abril</t>
  </si>
  <si>
    <t>Mayo</t>
  </si>
  <si>
    <t>Junio</t>
  </si>
  <si>
    <t>2.6.8 - ACTIVOS BIÓLOGICOS CULTIVABLES</t>
  </si>
  <si>
    <t>Julio</t>
  </si>
  <si>
    <t>Agosto</t>
  </si>
  <si>
    <t>Septiembre</t>
  </si>
  <si>
    <t>Octubre</t>
  </si>
  <si>
    <t>Noviembre</t>
  </si>
  <si>
    <t>Fecha de registro: hasta el 31 de Diciembre del 2024</t>
  </si>
  <si>
    <t>Fecha de imputación: hasta el 31 de Diciembre del 2024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</si>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</sst>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135251</xdr:colOff>
      <xdr:row>1</xdr:row>
      <xdr:rowOff>93615</xdr:rowOff>
    </xdr:from>
    <xdr:to>
      <xdr:col>0</xdr:col>
      <xdr:colOff>1970463</xdr:colOff>
      <xdr:row>4</xdr:row>
      <xdr:rowOff>109490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51" y="274590"/>
          <a:ext cx="1835212" cy="654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C98"/>
  <sheetViews>
    <sheetView showGridLines="0" tabSelected="1" view="pageBreakPreview" zoomScale="50" zoomScaleNormal="90" zoomScaleSheetLayoutView="50" workbookViewId="0">
      <selection activeCell="A2" sqref="A2:P2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15" width="24.21875" style="5" customWidth="1"/>
    <col min="16" max="16" width="29.6640625" style="5" customWidth="1"/>
    <col min="17" max="17" width="24.44140625" customWidth="1"/>
    <col min="18" max="18" width="96.6640625" bestFit="1" customWidth="1"/>
    <col min="20" max="27" width="6" bestFit="1" customWidth="1"/>
    <col min="28" max="29" width="7" bestFit="1" customWidth="1"/>
  </cols>
  <sheetData>
    <row r="2" spans="1:29" ht="18" x14ac:dyDescent="0.35">
      <c r="A2" s="41" t="s">
        <v>81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R2" s="1"/>
    </row>
    <row r="3" spans="1:29" x14ac:dyDescent="0.3">
      <c r="B3" s="3"/>
      <c r="D3"/>
      <c r="E3"/>
      <c r="F3"/>
      <c r="G3"/>
      <c r="H3"/>
      <c r="I3"/>
      <c r="J3"/>
      <c r="K3"/>
      <c r="L3"/>
      <c r="M3"/>
      <c r="N3"/>
      <c r="O3"/>
      <c r="P3"/>
    </row>
    <row r="4" spans="1:29" ht="18" x14ac:dyDescent="0.3">
      <c r="A4" s="41" t="s">
        <v>84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R4" s="3"/>
    </row>
    <row r="5" spans="1:29" ht="15.6" x14ac:dyDescent="0.3">
      <c r="A5" s="42" t="s">
        <v>79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R5" s="3"/>
    </row>
    <row r="6" spans="1:29" x14ac:dyDescent="0.3">
      <c r="A6" s="43" t="s">
        <v>35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R6" s="3"/>
    </row>
    <row r="7" spans="1:29" x14ac:dyDescent="0.3">
      <c r="R7" s="3"/>
    </row>
    <row r="8" spans="1:29" s="13" customFormat="1" ht="15.6" x14ac:dyDescent="0.3">
      <c r="A8" s="2" t="s">
        <v>0</v>
      </c>
      <c r="B8" s="38" t="s">
        <v>85</v>
      </c>
      <c r="C8" s="31" t="s">
        <v>86</v>
      </c>
      <c r="D8" s="7" t="s">
        <v>77</v>
      </c>
      <c r="E8" s="7" t="s">
        <v>78</v>
      </c>
      <c r="F8" s="7" t="s">
        <v>88</v>
      </c>
      <c r="G8" s="7" t="s">
        <v>89</v>
      </c>
      <c r="H8" s="7" t="s">
        <v>90</v>
      </c>
      <c r="I8" s="7" t="s">
        <v>91</v>
      </c>
      <c r="J8" s="7" t="s">
        <v>93</v>
      </c>
      <c r="K8" s="7" t="s">
        <v>94</v>
      </c>
      <c r="L8" s="7" t="s">
        <v>95</v>
      </c>
      <c r="M8" s="7" t="s">
        <v>96</v>
      </c>
      <c r="N8" s="7" t="s">
        <v>97</v>
      </c>
      <c r="O8" s="7" t="s">
        <v>100</v>
      </c>
      <c r="P8" s="7" t="s">
        <v>87</v>
      </c>
      <c r="AB8" s="14"/>
      <c r="AC8" s="14"/>
    </row>
    <row r="9" spans="1:29" ht="17.25" customHeight="1" x14ac:dyDescent="0.3">
      <c r="A9" s="15" t="s">
        <v>1</v>
      </c>
      <c r="B9" s="30"/>
      <c r="C9" s="30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8" customFormat="1" ht="23.25" customHeight="1" x14ac:dyDescent="0.3">
      <c r="A10" s="17" t="s">
        <v>2</v>
      </c>
      <c r="B10" s="18">
        <v>707523669</v>
      </c>
      <c r="C10" s="18">
        <f>C11+C12+C13+C15</f>
        <v>642237819</v>
      </c>
      <c r="D10" s="18">
        <f t="shared" ref="D10" si="0">D11+D12+D15</f>
        <v>41651474.430000007</v>
      </c>
      <c r="E10" s="18">
        <v>39413281.280000001</v>
      </c>
      <c r="F10" s="18">
        <f>F11+F12+F15</f>
        <v>41324453.219999999</v>
      </c>
      <c r="G10" s="18">
        <f>G11+G12+G15</f>
        <v>42373143</v>
      </c>
      <c r="H10" s="18">
        <f>H11+H12+H15</f>
        <v>68001833.049999997</v>
      </c>
      <c r="I10" s="18">
        <f>I11+I12+I15</f>
        <v>41083514.469999999</v>
      </c>
      <c r="J10" s="18">
        <f>J11+J12+J15</f>
        <v>42060553.57</v>
      </c>
      <c r="K10" s="18">
        <f>K11+K12+K13+K15</f>
        <v>42715926.070000008</v>
      </c>
      <c r="L10" s="18">
        <f>L11+L12+L15</f>
        <v>41480985.899999999</v>
      </c>
      <c r="M10" s="18">
        <f>M11+M12+M15</f>
        <v>76031397.790000007</v>
      </c>
      <c r="N10" s="18">
        <f>N11+N12+N15</f>
        <v>45946496.959999993</v>
      </c>
      <c r="O10" s="18">
        <f>O11+O12+O15+O13</f>
        <v>115954595.46000001</v>
      </c>
      <c r="P10" s="18">
        <f>D10+E10+F10+G10+H10+I10+J10+K10+L10+M10+N10+O10</f>
        <v>638037655.20000005</v>
      </c>
      <c r="Q10" s="11"/>
      <c r="T10" s="12"/>
    </row>
    <row r="11" spans="1:29" ht="17.25" customHeight="1" x14ac:dyDescent="0.3">
      <c r="A11" s="19" t="s">
        <v>3</v>
      </c>
      <c r="B11" s="20">
        <v>563882849</v>
      </c>
      <c r="C11" s="20">
        <v>459079928</v>
      </c>
      <c r="D11" s="20">
        <v>35032327.240000002</v>
      </c>
      <c r="E11" s="20">
        <v>32927066.850000001</v>
      </c>
      <c r="F11" s="20">
        <v>34625370.969999999</v>
      </c>
      <c r="G11" s="20">
        <v>35647518.710000001</v>
      </c>
      <c r="H11" s="20">
        <v>34634130.909999996</v>
      </c>
      <c r="I11" s="20">
        <v>34433743.829999998</v>
      </c>
      <c r="J11" s="20">
        <v>34389843.740000002</v>
      </c>
      <c r="K11" s="20">
        <v>35375841.840000004</v>
      </c>
      <c r="L11" s="20">
        <v>34455513</v>
      </c>
      <c r="M11" s="20">
        <v>36966530.399999999</v>
      </c>
      <c r="N11" s="20">
        <v>35268015.549999997</v>
      </c>
      <c r="O11" s="20">
        <v>73617500.340000004</v>
      </c>
      <c r="P11" s="18">
        <f t="shared" ref="P11:P74" si="1">D11+E11+F11+G11+H11+I11+J11+K11+L11+M11+N11+O11</f>
        <v>457373403.38</v>
      </c>
    </row>
    <row r="12" spans="1:29" ht="18.75" customHeight="1" x14ac:dyDescent="0.3">
      <c r="A12" s="19" t="s">
        <v>4</v>
      </c>
      <c r="B12" s="20">
        <v>78581992</v>
      </c>
      <c r="C12" s="20">
        <v>120478718</v>
      </c>
      <c r="D12" s="20">
        <v>1547466.67</v>
      </c>
      <c r="E12" s="20">
        <v>1546000</v>
      </c>
      <c r="F12" s="20">
        <v>1575000</v>
      </c>
      <c r="G12" s="20">
        <v>1453200</v>
      </c>
      <c r="H12" s="20">
        <v>28202885.609999999</v>
      </c>
      <c r="I12" s="20">
        <v>1453239.19</v>
      </c>
      <c r="J12" s="20">
        <v>2579669.54</v>
      </c>
      <c r="K12" s="20">
        <v>2025792.19</v>
      </c>
      <c r="L12" s="20">
        <v>1833000</v>
      </c>
      <c r="M12" s="20">
        <v>33666824.590000004</v>
      </c>
      <c r="N12" s="20">
        <v>5335224.1399999997</v>
      </c>
      <c r="O12" s="20">
        <v>36888822.030000001</v>
      </c>
      <c r="P12" s="18">
        <f t="shared" si="1"/>
        <v>118107123.95999999</v>
      </c>
    </row>
    <row r="13" spans="1:29" ht="23.25" customHeight="1" x14ac:dyDescent="0.3">
      <c r="A13" s="19" t="s">
        <v>36</v>
      </c>
      <c r="B13" s="20"/>
      <c r="C13" s="20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27562.95</v>
      </c>
      <c r="L13" s="21">
        <v>0</v>
      </c>
      <c r="M13" s="21">
        <v>0</v>
      </c>
      <c r="N13" s="21">
        <v>0</v>
      </c>
      <c r="O13" s="21">
        <v>-27562.95</v>
      </c>
      <c r="P13" s="18">
        <f t="shared" si="1"/>
        <v>0</v>
      </c>
    </row>
    <row r="14" spans="1:29" ht="20.399999999999999" customHeight="1" x14ac:dyDescent="0.3">
      <c r="A14" s="19" t="s">
        <v>5</v>
      </c>
      <c r="B14" s="20"/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18">
        <f t="shared" si="1"/>
        <v>0</v>
      </c>
    </row>
    <row r="15" spans="1:29" s="6" customFormat="1" ht="33" customHeight="1" x14ac:dyDescent="0.3">
      <c r="A15" s="22" t="s">
        <v>6</v>
      </c>
      <c r="B15" s="20">
        <v>65058828</v>
      </c>
      <c r="C15" s="20">
        <v>62679173</v>
      </c>
      <c r="D15" s="21">
        <v>5071680.5199999996</v>
      </c>
      <c r="E15" s="21">
        <v>4940214.43</v>
      </c>
      <c r="F15" s="21">
        <v>5124082.25</v>
      </c>
      <c r="G15" s="21">
        <v>5272424.29</v>
      </c>
      <c r="H15" s="21">
        <v>5164816.53</v>
      </c>
      <c r="I15" s="21">
        <v>5196531.45</v>
      </c>
      <c r="J15" s="21">
        <v>5091040.29</v>
      </c>
      <c r="K15" s="21">
        <v>5286729.09</v>
      </c>
      <c r="L15" s="21">
        <v>5192472.9000000004</v>
      </c>
      <c r="M15" s="21">
        <v>5398042.7999999998</v>
      </c>
      <c r="N15" s="21">
        <v>5343257.2699999996</v>
      </c>
      <c r="O15" s="21">
        <v>5475836.04</v>
      </c>
      <c r="P15" s="18">
        <f t="shared" si="1"/>
        <v>62557127.859999992</v>
      </c>
    </row>
    <row r="16" spans="1:29" s="9" customFormat="1" ht="28.8" customHeight="1" x14ac:dyDescent="0.3">
      <c r="A16" s="17" t="s">
        <v>7</v>
      </c>
      <c r="B16" s="18">
        <v>456676119</v>
      </c>
      <c r="C16" s="18">
        <f>C17+C18+C19+C20+C21+C22+C23+C24+C25</f>
        <v>630475668</v>
      </c>
      <c r="D16" s="23">
        <f>D17+D21+D25</f>
        <v>14503409.18</v>
      </c>
      <c r="E16" s="23">
        <v>29132083.780000001</v>
      </c>
      <c r="F16" s="23">
        <f>F17+F19+F20+F21+F22+F23+F24+F25</f>
        <v>36455074.899999999</v>
      </c>
      <c r="G16" s="23">
        <f>G17+G19+G20+G21+G23+G24+G25</f>
        <v>29798733.990000002</v>
      </c>
      <c r="H16" s="23">
        <f>H17+H18+H21+H22+H23+H24+H25</f>
        <v>40579861.079999998</v>
      </c>
      <c r="I16" s="23">
        <f>I17+I20+I21+I22+I23+I24+I25</f>
        <v>33645202.939999998</v>
      </c>
      <c r="J16" s="23">
        <f>J17+J21+J22+J24+J25</f>
        <v>49513112.610000007</v>
      </c>
      <c r="K16" s="23">
        <f>K17+K21+K22+K23+K24+K25</f>
        <v>35833186.990000002</v>
      </c>
      <c r="L16" s="23">
        <f>L17+L20+L21+L22+L24+L25</f>
        <v>80656704.209999993</v>
      </c>
      <c r="M16" s="23">
        <f>M17+M18+M21+M22+M23+M24+M25</f>
        <v>45356652.609999992</v>
      </c>
      <c r="N16" s="23">
        <f>N17+N21+N22+N23+N24+N25</f>
        <v>52503086.859999992</v>
      </c>
      <c r="O16" s="23">
        <f>O17+O20+O21+O22+O23+O24+O25</f>
        <v>151967699.39000002</v>
      </c>
      <c r="P16" s="18">
        <f t="shared" si="1"/>
        <v>599944808.54000008</v>
      </c>
    </row>
    <row r="17" spans="1:16" ht="22.8" customHeight="1" x14ac:dyDescent="0.3">
      <c r="A17" s="19" t="s">
        <v>8</v>
      </c>
      <c r="B17" s="20">
        <v>73459339</v>
      </c>
      <c r="C17" s="20">
        <v>91494320</v>
      </c>
      <c r="D17" s="21">
        <v>6229460.6600000001</v>
      </c>
      <c r="E17" s="21">
        <v>6854376.5499999998</v>
      </c>
      <c r="F17" s="21">
        <v>7321838.2800000003</v>
      </c>
      <c r="G17" s="21">
        <v>7356920.7300000004</v>
      </c>
      <c r="H17" s="21">
        <v>9038760.8200000003</v>
      </c>
      <c r="I17" s="21">
        <v>5024263</v>
      </c>
      <c r="J17" s="21">
        <v>9680323.7799999993</v>
      </c>
      <c r="K17" s="21">
        <v>8382498.9100000001</v>
      </c>
      <c r="L17" s="21">
        <v>7500054.3600000003</v>
      </c>
      <c r="M17" s="21">
        <v>9403906.7100000009</v>
      </c>
      <c r="N17" s="21">
        <v>7873534.7199999997</v>
      </c>
      <c r="O17" s="21">
        <v>6175919.9500000002</v>
      </c>
      <c r="P17" s="18">
        <f t="shared" si="1"/>
        <v>90841858.470000014</v>
      </c>
    </row>
    <row r="18" spans="1:16" s="6" customFormat="1" ht="30.6" customHeight="1" x14ac:dyDescent="0.3">
      <c r="A18" s="22" t="s">
        <v>9</v>
      </c>
      <c r="B18" s="20">
        <v>0</v>
      </c>
      <c r="C18" s="20">
        <v>303009</v>
      </c>
      <c r="D18" s="21">
        <v>0</v>
      </c>
      <c r="E18" s="21">
        <v>0</v>
      </c>
      <c r="F18" s="21">
        <v>0</v>
      </c>
      <c r="G18" s="21">
        <v>0</v>
      </c>
      <c r="H18" s="21">
        <v>70800</v>
      </c>
      <c r="I18" s="21">
        <v>0</v>
      </c>
      <c r="J18" s="21">
        <v>0</v>
      </c>
      <c r="K18" s="21">
        <v>0</v>
      </c>
      <c r="L18" s="21">
        <v>0</v>
      </c>
      <c r="M18" s="21">
        <v>1230.03</v>
      </c>
      <c r="N18" s="21">
        <v>0</v>
      </c>
      <c r="O18" s="21">
        <v>0</v>
      </c>
      <c r="P18" s="18">
        <f t="shared" si="1"/>
        <v>72030.03</v>
      </c>
    </row>
    <row r="19" spans="1:16" ht="23.4" customHeight="1" x14ac:dyDescent="0.3">
      <c r="A19" s="19" t="s">
        <v>10</v>
      </c>
      <c r="B19" s="20"/>
      <c r="C19" s="20">
        <v>227909</v>
      </c>
      <c r="D19" s="21">
        <v>0</v>
      </c>
      <c r="E19" s="21">
        <v>79479.899999999994</v>
      </c>
      <c r="F19" s="21">
        <v>133061.76000000001</v>
      </c>
      <c r="G19" s="21">
        <v>15366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18">
        <f t="shared" si="1"/>
        <v>227907.66</v>
      </c>
    </row>
    <row r="20" spans="1:16" ht="22.2" customHeight="1" x14ac:dyDescent="0.3">
      <c r="A20" s="19" t="s">
        <v>11</v>
      </c>
      <c r="B20" s="20">
        <v>0</v>
      </c>
      <c r="C20" s="20">
        <v>979103</v>
      </c>
      <c r="D20" s="21">
        <v>0</v>
      </c>
      <c r="E20" s="21">
        <v>0</v>
      </c>
      <c r="F20" s="21">
        <v>178702.25</v>
      </c>
      <c r="G20" s="21">
        <v>97000</v>
      </c>
      <c r="H20" s="21">
        <v>0</v>
      </c>
      <c r="I20" s="21">
        <v>69000</v>
      </c>
      <c r="J20" s="21">
        <v>0</v>
      </c>
      <c r="K20" s="21">
        <v>0</v>
      </c>
      <c r="L20" s="21">
        <v>94500</v>
      </c>
      <c r="M20" s="21">
        <v>0</v>
      </c>
      <c r="N20" s="21">
        <v>0</v>
      </c>
      <c r="O20" s="21">
        <v>299000</v>
      </c>
      <c r="P20" s="18">
        <f t="shared" si="1"/>
        <v>738202.25</v>
      </c>
    </row>
    <row r="21" spans="1:16" ht="22.2" customHeight="1" x14ac:dyDescent="0.3">
      <c r="A21" s="19" t="s">
        <v>12</v>
      </c>
      <c r="B21" s="20">
        <v>351716780</v>
      </c>
      <c r="C21" s="20">
        <v>441061201</v>
      </c>
      <c r="D21" s="21">
        <v>8064309.7199999997</v>
      </c>
      <c r="E21" s="21">
        <v>20203352.690000001</v>
      </c>
      <c r="F21" s="21">
        <v>24852743.079999998</v>
      </c>
      <c r="G21" s="21">
        <v>13856588.4</v>
      </c>
      <c r="H21" s="21">
        <v>27158409.629999999</v>
      </c>
      <c r="I21" s="21">
        <v>27198183.350000001</v>
      </c>
      <c r="J21" s="21">
        <v>37581868.530000001</v>
      </c>
      <c r="K21" s="21">
        <v>22802105.59</v>
      </c>
      <c r="L21" s="21">
        <v>66295838.960000001</v>
      </c>
      <c r="M21" s="21">
        <v>30826883.620000001</v>
      </c>
      <c r="N21" s="21">
        <v>27251844.890000001</v>
      </c>
      <c r="O21" s="21">
        <v>120033255.08</v>
      </c>
      <c r="P21" s="18">
        <f t="shared" si="1"/>
        <v>426125383.53999996</v>
      </c>
    </row>
    <row r="22" spans="1:16" ht="22.2" customHeight="1" x14ac:dyDescent="0.3">
      <c r="A22" s="19" t="s">
        <v>13</v>
      </c>
      <c r="B22" s="20">
        <v>0</v>
      </c>
      <c r="C22" s="20">
        <v>6633437</v>
      </c>
      <c r="D22" s="21">
        <v>0</v>
      </c>
      <c r="E22" s="21">
        <v>430727.64</v>
      </c>
      <c r="F22" s="21">
        <v>430867.62</v>
      </c>
      <c r="G22" s="21">
        <v>0</v>
      </c>
      <c r="H22" s="21">
        <v>439622.33</v>
      </c>
      <c r="I22" s="21">
        <v>410401.75</v>
      </c>
      <c r="J22" s="21">
        <v>469626.34</v>
      </c>
      <c r="K22" s="21">
        <v>497074.75</v>
      </c>
      <c r="L22" s="21">
        <v>98424.320000000007</v>
      </c>
      <c r="M22" s="21">
        <v>465023.25</v>
      </c>
      <c r="N22" s="21">
        <v>2303368.62</v>
      </c>
      <c r="O22" s="21">
        <v>495189.57</v>
      </c>
      <c r="P22" s="18">
        <f t="shared" si="1"/>
        <v>6040326.1900000004</v>
      </c>
    </row>
    <row r="23" spans="1:16" ht="48" customHeight="1" x14ac:dyDescent="0.3">
      <c r="A23" s="19" t="s">
        <v>14</v>
      </c>
      <c r="B23" s="20">
        <v>0</v>
      </c>
      <c r="C23" s="20">
        <v>15470624</v>
      </c>
      <c r="D23" s="21">
        <v>0</v>
      </c>
      <c r="E23" s="21">
        <v>265110.59999999998</v>
      </c>
      <c r="F23" s="21">
        <v>231719</v>
      </c>
      <c r="G23" s="21">
        <v>593109.99</v>
      </c>
      <c r="H23" s="21">
        <v>210488.4</v>
      </c>
      <c r="I23" s="21">
        <v>152857.20000000001</v>
      </c>
      <c r="J23" s="21">
        <v>0</v>
      </c>
      <c r="K23" s="21">
        <v>128679</v>
      </c>
      <c r="L23" s="21">
        <v>0</v>
      </c>
      <c r="M23" s="21">
        <v>79366.8</v>
      </c>
      <c r="N23" s="21">
        <v>96771.8</v>
      </c>
      <c r="O23" s="21">
        <v>609133.97</v>
      </c>
      <c r="P23" s="18">
        <f t="shared" si="1"/>
        <v>2367236.7599999998</v>
      </c>
    </row>
    <row r="24" spans="1:16" s="6" customFormat="1" ht="37.200000000000003" customHeight="1" x14ac:dyDescent="0.3">
      <c r="A24" s="22" t="s">
        <v>15</v>
      </c>
      <c r="B24" s="20">
        <v>31500000</v>
      </c>
      <c r="C24" s="20">
        <v>69528707</v>
      </c>
      <c r="D24" s="21">
        <v>0</v>
      </c>
      <c r="E24" s="21">
        <v>1084300</v>
      </c>
      <c r="F24" s="21">
        <v>3110734.91</v>
      </c>
      <c r="G24" s="21">
        <v>7660245.2699999996</v>
      </c>
      <c r="H24" s="21">
        <v>3402227.1</v>
      </c>
      <c r="I24" s="21">
        <v>487615.24</v>
      </c>
      <c r="J24" s="21">
        <v>1473967.54</v>
      </c>
      <c r="K24" s="21">
        <v>3289701.24</v>
      </c>
      <c r="L24" s="21">
        <v>6254078.2699999996</v>
      </c>
      <c r="M24" s="21">
        <v>3682265.73</v>
      </c>
      <c r="N24" s="21">
        <v>14253184.890000001</v>
      </c>
      <c r="O24" s="21">
        <v>24056185.989999998</v>
      </c>
      <c r="P24" s="18">
        <f t="shared" si="1"/>
        <v>68754506.179999992</v>
      </c>
    </row>
    <row r="25" spans="1:16" ht="25.8" customHeight="1" x14ac:dyDescent="0.3">
      <c r="A25" s="19" t="s">
        <v>37</v>
      </c>
      <c r="B25" s="20">
        <v>0</v>
      </c>
      <c r="C25" s="20">
        <v>4777358</v>
      </c>
      <c r="D25" s="21">
        <v>209638.8</v>
      </c>
      <c r="E25" s="21">
        <v>214736.4</v>
      </c>
      <c r="F25" s="21">
        <v>195408</v>
      </c>
      <c r="G25" s="21">
        <v>219503.6</v>
      </c>
      <c r="H25" s="21">
        <v>259552.8</v>
      </c>
      <c r="I25" s="21">
        <v>302882.40000000002</v>
      </c>
      <c r="J25" s="21">
        <v>307326.42</v>
      </c>
      <c r="K25" s="21">
        <v>733127.5</v>
      </c>
      <c r="L25" s="21">
        <v>413808.3</v>
      </c>
      <c r="M25" s="21">
        <v>897976.47</v>
      </c>
      <c r="N25" s="21">
        <v>724381.94</v>
      </c>
      <c r="O25" s="21">
        <v>299014.83</v>
      </c>
      <c r="P25" s="18">
        <f t="shared" si="1"/>
        <v>4777357.459999999</v>
      </c>
    </row>
    <row r="26" spans="1:16" s="10" customFormat="1" ht="33" customHeight="1" x14ac:dyDescent="0.3">
      <c r="A26" s="17" t="s">
        <v>16</v>
      </c>
      <c r="B26" s="18">
        <v>13200000</v>
      </c>
      <c r="C26" s="18">
        <f>C27+C28+C29+C30+C31+C32+C33+C34+C35</f>
        <v>28027305</v>
      </c>
      <c r="D26" s="23">
        <v>0</v>
      </c>
      <c r="E26" s="23">
        <v>237248</v>
      </c>
      <c r="F26" s="23">
        <f>F33+F35</f>
        <v>216812.18</v>
      </c>
      <c r="G26" s="23">
        <f>G27+G32+G31+G33+G35</f>
        <v>4544952.3099999996</v>
      </c>
      <c r="H26" s="23">
        <f>H27+H29+H33+H35</f>
        <v>1491345.06</v>
      </c>
      <c r="I26" s="23">
        <f>I27+I29+I31+I32+I33+I35</f>
        <v>1137492.46</v>
      </c>
      <c r="J26" s="23">
        <f>J27</f>
        <v>131620</v>
      </c>
      <c r="K26" s="23">
        <f>K27+K29+K33</f>
        <v>2259035.2000000002</v>
      </c>
      <c r="L26" s="23">
        <f>L27+L29+L33</f>
        <v>2021324.56</v>
      </c>
      <c r="M26" s="23">
        <f>M27+M29+M33+M35</f>
        <v>2569893.4300000002</v>
      </c>
      <c r="N26" s="23">
        <f>N27+N28+N29+N33+N35</f>
        <v>680847.35999999999</v>
      </c>
      <c r="O26" s="23">
        <f>O27+O28+O29+O30+O33+O35</f>
        <v>8907742.4699999988</v>
      </c>
      <c r="P26" s="18">
        <f t="shared" si="1"/>
        <v>24198313.029999997</v>
      </c>
    </row>
    <row r="27" spans="1:16" s="6" customFormat="1" ht="27.6" customHeight="1" x14ac:dyDescent="0.3">
      <c r="A27" s="22" t="s">
        <v>17</v>
      </c>
      <c r="B27" s="20">
        <v>0</v>
      </c>
      <c r="C27" s="20">
        <v>2853647</v>
      </c>
      <c r="D27" s="21">
        <v>0</v>
      </c>
      <c r="E27" s="21">
        <v>96120</v>
      </c>
      <c r="F27" s="21">
        <v>0</v>
      </c>
      <c r="G27" s="21">
        <v>49953</v>
      </c>
      <c r="H27" s="21">
        <v>223330</v>
      </c>
      <c r="I27" s="21">
        <v>64820</v>
      </c>
      <c r="J27" s="21">
        <v>131620</v>
      </c>
      <c r="K27" s="21">
        <v>305067.2</v>
      </c>
      <c r="L27" s="21">
        <v>47009.56</v>
      </c>
      <c r="M27" s="21">
        <v>269442.2</v>
      </c>
      <c r="N27" s="21">
        <v>90380</v>
      </c>
      <c r="O27" s="21">
        <v>728981.74</v>
      </c>
      <c r="P27" s="18">
        <f t="shared" si="1"/>
        <v>2006723.7</v>
      </c>
    </row>
    <row r="28" spans="1:16" ht="27" customHeight="1" x14ac:dyDescent="0.3">
      <c r="A28" s="19" t="s">
        <v>18</v>
      </c>
      <c r="B28" s="20">
        <v>0</v>
      </c>
      <c r="C28" s="20">
        <v>1455464</v>
      </c>
      <c r="D28" s="21">
        <v>0</v>
      </c>
      <c r="E28" s="21"/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2714</v>
      </c>
      <c r="O28" s="21">
        <v>375784.46</v>
      </c>
      <c r="P28" s="18">
        <f t="shared" si="1"/>
        <v>378498.46</v>
      </c>
    </row>
    <row r="29" spans="1:16" ht="30.6" customHeight="1" x14ac:dyDescent="0.3">
      <c r="A29" s="19" t="s">
        <v>19</v>
      </c>
      <c r="B29" s="20">
        <v>0</v>
      </c>
      <c r="C29" s="20">
        <v>3258044</v>
      </c>
      <c r="D29" s="21">
        <v>0</v>
      </c>
      <c r="E29" s="21">
        <v>0</v>
      </c>
      <c r="F29" s="21">
        <v>0</v>
      </c>
      <c r="G29" s="21">
        <v>0</v>
      </c>
      <c r="H29" s="21">
        <v>497547</v>
      </c>
      <c r="I29" s="21">
        <v>175230</v>
      </c>
      <c r="J29" s="21">
        <v>0</v>
      </c>
      <c r="K29" s="21">
        <v>244968</v>
      </c>
      <c r="L29" s="21">
        <v>121835</v>
      </c>
      <c r="M29" s="21">
        <v>246207</v>
      </c>
      <c r="N29" s="21">
        <v>87615</v>
      </c>
      <c r="O29" s="21">
        <v>804901.6</v>
      </c>
      <c r="P29" s="18">
        <f t="shared" si="1"/>
        <v>2178303.6</v>
      </c>
    </row>
    <row r="30" spans="1:16" ht="24.6" customHeight="1" x14ac:dyDescent="0.3">
      <c r="A30" s="19" t="s">
        <v>20</v>
      </c>
      <c r="B30" s="20">
        <v>0</v>
      </c>
      <c r="C30" s="20">
        <v>84173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84172.5</v>
      </c>
      <c r="P30" s="18">
        <f t="shared" si="1"/>
        <v>84172.5</v>
      </c>
    </row>
    <row r="31" spans="1:16" ht="30.6" customHeight="1" x14ac:dyDescent="0.3">
      <c r="A31" s="19" t="s">
        <v>21</v>
      </c>
      <c r="B31" s="20">
        <v>0</v>
      </c>
      <c r="C31" s="20">
        <v>95636</v>
      </c>
      <c r="D31" s="21">
        <v>0</v>
      </c>
      <c r="E31" s="21">
        <v>0</v>
      </c>
      <c r="F31" s="21">
        <v>0</v>
      </c>
      <c r="G31" s="21">
        <v>942.82</v>
      </c>
      <c r="H31" s="21">
        <v>0</v>
      </c>
      <c r="I31" s="21">
        <v>94692.64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18">
        <f t="shared" si="1"/>
        <v>95635.46</v>
      </c>
    </row>
    <row r="32" spans="1:16" ht="32.4" customHeight="1" x14ac:dyDescent="0.3">
      <c r="A32" s="19" t="s">
        <v>22</v>
      </c>
      <c r="B32" s="20">
        <v>0</v>
      </c>
      <c r="C32" s="20">
        <v>21387</v>
      </c>
      <c r="D32" s="21">
        <v>0</v>
      </c>
      <c r="E32" s="21">
        <v>0</v>
      </c>
      <c r="F32" s="21">
        <v>0</v>
      </c>
      <c r="G32" s="21">
        <v>11343.34</v>
      </c>
      <c r="H32" s="21">
        <v>0</v>
      </c>
      <c r="I32" s="21">
        <v>10042.469999999999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18">
        <f t="shared" si="1"/>
        <v>21385.809999999998</v>
      </c>
    </row>
    <row r="33" spans="1:16" s="6" customFormat="1" ht="31.2" customHeight="1" x14ac:dyDescent="0.3">
      <c r="A33" s="22" t="s">
        <v>23</v>
      </c>
      <c r="B33" s="20">
        <v>13200000</v>
      </c>
      <c r="C33" s="44">
        <v>9021190</v>
      </c>
      <c r="D33" s="21">
        <v>0</v>
      </c>
      <c r="E33" s="21">
        <v>0</v>
      </c>
      <c r="F33" s="21">
        <v>120000</v>
      </c>
      <c r="G33" s="21">
        <v>647500</v>
      </c>
      <c r="H33" s="21">
        <v>603500</v>
      </c>
      <c r="I33" s="21">
        <v>560631.62</v>
      </c>
      <c r="J33" s="21">
        <v>0</v>
      </c>
      <c r="K33" s="21">
        <v>1709000</v>
      </c>
      <c r="L33" s="21">
        <v>1852480</v>
      </c>
      <c r="M33" s="21">
        <v>1686000</v>
      </c>
      <c r="N33" s="21">
        <v>156075</v>
      </c>
      <c r="O33" s="21">
        <v>1686000</v>
      </c>
      <c r="P33" s="18">
        <f t="shared" si="1"/>
        <v>9021186.620000001</v>
      </c>
    </row>
    <row r="34" spans="1:16" ht="36" customHeight="1" x14ac:dyDescent="0.3">
      <c r="A34" s="19" t="s">
        <v>38</v>
      </c>
      <c r="B34" s="20">
        <v>0</v>
      </c>
      <c r="C34" s="20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18">
        <f t="shared" si="1"/>
        <v>0</v>
      </c>
    </row>
    <row r="35" spans="1:16" s="6" customFormat="1" ht="22.2" customHeight="1" x14ac:dyDescent="0.3">
      <c r="A35" s="22" t="s">
        <v>24</v>
      </c>
      <c r="B35" s="20">
        <v>0</v>
      </c>
      <c r="C35" s="20">
        <v>11237764</v>
      </c>
      <c r="D35" s="21">
        <v>0</v>
      </c>
      <c r="E35" s="21">
        <v>141128</v>
      </c>
      <c r="F35" s="21">
        <v>96812.18</v>
      </c>
      <c r="G35" s="21">
        <v>3835213.15</v>
      </c>
      <c r="H35" s="21">
        <v>166968.06</v>
      </c>
      <c r="I35" s="21">
        <v>232075.73</v>
      </c>
      <c r="J35" s="21">
        <v>0</v>
      </c>
      <c r="K35" s="21">
        <v>0</v>
      </c>
      <c r="L35" s="21">
        <v>0</v>
      </c>
      <c r="M35" s="21">
        <v>368244.23</v>
      </c>
      <c r="N35" s="21">
        <v>344063.36</v>
      </c>
      <c r="O35" s="21">
        <v>5227902.17</v>
      </c>
      <c r="P35" s="18">
        <f t="shared" si="1"/>
        <v>10412406.879999999</v>
      </c>
    </row>
    <row r="36" spans="1:16" s="9" customFormat="1" ht="20.25" customHeight="1" x14ac:dyDescent="0.3">
      <c r="A36" s="17" t="s">
        <v>25</v>
      </c>
      <c r="B36" s="18">
        <v>0</v>
      </c>
      <c r="C36" s="18">
        <f>C37+C42</f>
        <v>21172047</v>
      </c>
      <c r="D36" s="23">
        <v>0</v>
      </c>
      <c r="E36" s="23">
        <v>0</v>
      </c>
      <c r="F36" s="23">
        <v>0</v>
      </c>
      <c r="G36" s="23">
        <f>G37</f>
        <v>10000000</v>
      </c>
      <c r="H36" s="23">
        <v>0</v>
      </c>
      <c r="I36" s="23">
        <v>0</v>
      </c>
      <c r="J36" s="23">
        <f>J37</f>
        <v>1001155.44</v>
      </c>
      <c r="K36" s="23">
        <f>K37</f>
        <v>25000</v>
      </c>
      <c r="L36" s="23" cm="1">
        <f t="array" aca="1" ref="L36" ca="1">L36:L520</f>
        <v>0</v>
      </c>
      <c r="M36" s="23" cm="1">
        <f t="array" aca="1" ref="M36" ca="1">M36:M520</f>
        <v>0</v>
      </c>
      <c r="N36" s="23">
        <f>N43</f>
        <v>10145890.5</v>
      </c>
      <c r="O36" s="23">
        <v>0</v>
      </c>
      <c r="P36" s="18">
        <f t="shared" ca="1" si="1"/>
        <v>638037655.20000005</v>
      </c>
    </row>
    <row r="37" spans="1:16" ht="27.6" x14ac:dyDescent="0.3">
      <c r="A37" s="19" t="s">
        <v>26</v>
      </c>
      <c r="B37" s="20">
        <v>0</v>
      </c>
      <c r="C37" s="20">
        <v>11026156</v>
      </c>
      <c r="D37" s="21">
        <v>0</v>
      </c>
      <c r="E37" s="21">
        <v>0</v>
      </c>
      <c r="F37" s="21">
        <v>0</v>
      </c>
      <c r="G37" s="21">
        <v>10000000</v>
      </c>
      <c r="H37" s="21">
        <v>0</v>
      </c>
      <c r="I37" s="21">
        <v>0</v>
      </c>
      <c r="J37" s="21">
        <v>1001155.44</v>
      </c>
      <c r="K37" s="21">
        <v>25000</v>
      </c>
      <c r="L37" s="21">
        <v>0</v>
      </c>
      <c r="M37" s="21">
        <v>0</v>
      </c>
      <c r="N37" s="21">
        <v>0</v>
      </c>
      <c r="O37" s="21">
        <v>0</v>
      </c>
      <c r="P37" s="18">
        <f t="shared" si="1"/>
        <v>11026155.439999999</v>
      </c>
    </row>
    <row r="38" spans="1:16" ht="32.4" customHeight="1" x14ac:dyDescent="0.3">
      <c r="A38" s="19" t="s">
        <v>39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18">
        <f t="shared" si="1"/>
        <v>0</v>
      </c>
    </row>
    <row r="39" spans="1:16" ht="36" customHeight="1" x14ac:dyDescent="0.3">
      <c r="A39" s="19" t="s">
        <v>40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18">
        <f t="shared" si="1"/>
        <v>0</v>
      </c>
    </row>
    <row r="40" spans="1:16" ht="34.799999999999997" customHeight="1" x14ac:dyDescent="0.3">
      <c r="A40" s="19" t="s">
        <v>41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18">
        <f t="shared" si="1"/>
        <v>0</v>
      </c>
    </row>
    <row r="41" spans="1:16" ht="37.799999999999997" customHeight="1" x14ac:dyDescent="0.3">
      <c r="A41" s="19" t="s">
        <v>42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18">
        <f t="shared" si="1"/>
        <v>0</v>
      </c>
    </row>
    <row r="42" spans="1:16" ht="33.6" customHeight="1" x14ac:dyDescent="0.3">
      <c r="A42" s="19" t="s">
        <v>27</v>
      </c>
      <c r="B42" s="20">
        <v>0</v>
      </c>
      <c r="C42" s="20">
        <v>10145891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18">
        <f t="shared" si="1"/>
        <v>0</v>
      </c>
    </row>
    <row r="43" spans="1:16" ht="34.200000000000003" customHeight="1" x14ac:dyDescent="0.3">
      <c r="A43" s="19" t="s">
        <v>43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10145890.5</v>
      </c>
      <c r="O43" s="21">
        <v>0</v>
      </c>
      <c r="P43" s="18">
        <f t="shared" si="1"/>
        <v>10145890.5</v>
      </c>
    </row>
    <row r="44" spans="1:16" s="9" customFormat="1" ht="28.2" customHeight="1" x14ac:dyDescent="0.3">
      <c r="A44" s="17" t="s">
        <v>44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18">
        <f t="shared" si="1"/>
        <v>0</v>
      </c>
    </row>
    <row r="45" spans="1:16" ht="32.4" customHeight="1" x14ac:dyDescent="0.3">
      <c r="A45" s="19" t="s">
        <v>45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18">
        <f t="shared" si="1"/>
        <v>0</v>
      </c>
    </row>
    <row r="46" spans="1:16" ht="35.4" customHeight="1" x14ac:dyDescent="0.3">
      <c r="A46" s="19" t="s">
        <v>46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8">
        <f t="shared" si="1"/>
        <v>0</v>
      </c>
    </row>
    <row r="47" spans="1:16" ht="32.4" customHeight="1" x14ac:dyDescent="0.3">
      <c r="A47" s="19" t="s">
        <v>47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18">
        <f t="shared" si="1"/>
        <v>0</v>
      </c>
    </row>
    <row r="48" spans="1:16" ht="36.6" customHeight="1" x14ac:dyDescent="0.3">
      <c r="A48" s="19" t="s">
        <v>48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18">
        <f t="shared" si="1"/>
        <v>0</v>
      </c>
    </row>
    <row r="49" spans="1:16" ht="35.4" customHeight="1" x14ac:dyDescent="0.3">
      <c r="A49" s="19" t="s">
        <v>49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18">
        <f t="shared" si="1"/>
        <v>0</v>
      </c>
    </row>
    <row r="50" spans="1:16" ht="33.6" customHeight="1" x14ac:dyDescent="0.3">
      <c r="A50" s="19" t="s">
        <v>50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18">
        <f t="shared" si="1"/>
        <v>0</v>
      </c>
    </row>
    <row r="51" spans="1:16" ht="33" customHeight="1" x14ac:dyDescent="0.3">
      <c r="A51" s="19" t="s">
        <v>51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18">
        <f t="shared" si="1"/>
        <v>0</v>
      </c>
    </row>
    <row r="52" spans="1:16" s="8" customFormat="1" x14ac:dyDescent="0.3">
      <c r="A52" s="17" t="s">
        <v>28</v>
      </c>
      <c r="B52" s="18">
        <v>0</v>
      </c>
      <c r="C52" s="18">
        <f>C53+C54+C55+C56+C57+C58+C60</f>
        <v>62660192</v>
      </c>
      <c r="D52" s="23">
        <v>0</v>
      </c>
      <c r="E52" s="23">
        <v>0</v>
      </c>
      <c r="F52" s="23">
        <f>F53+F54</f>
        <v>722526.23</v>
      </c>
      <c r="G52" s="23">
        <f>G53+G54+G56+G57</f>
        <v>11464088.170000002</v>
      </c>
      <c r="H52" s="23">
        <f>H53+H56</f>
        <v>3390410.4</v>
      </c>
      <c r="I52" s="23">
        <f>I57+I60</f>
        <v>381518.2</v>
      </c>
      <c r="J52" s="23">
        <f>J57+J60</f>
        <v>1666819.0999999999</v>
      </c>
      <c r="K52" s="23">
        <f>K53+K57+K60</f>
        <v>1204221.6299999999</v>
      </c>
      <c r="L52" s="23">
        <f>L53+L60</f>
        <v>8088320</v>
      </c>
      <c r="M52" s="23">
        <f>M53+M54+M55+M57</f>
        <v>168796</v>
      </c>
      <c r="N52" s="23">
        <f>N53+N54+N58+N60</f>
        <v>7060024.2699999996</v>
      </c>
      <c r="O52" s="23">
        <f>O53+O57+O60</f>
        <v>23793539.919999998</v>
      </c>
      <c r="P52" s="18">
        <f t="shared" si="1"/>
        <v>57940263.920000002</v>
      </c>
    </row>
    <row r="53" spans="1:16" ht="21.6" customHeight="1" x14ac:dyDescent="0.3">
      <c r="A53" s="19" t="s">
        <v>29</v>
      </c>
      <c r="B53" s="20">
        <v>0</v>
      </c>
      <c r="C53" s="20">
        <v>9173823</v>
      </c>
      <c r="D53" s="21">
        <v>0</v>
      </c>
      <c r="E53" s="21">
        <v>0</v>
      </c>
      <c r="F53" s="21">
        <v>520472.51</v>
      </c>
      <c r="G53" s="21">
        <v>366496.2</v>
      </c>
      <c r="H53" s="21">
        <v>210410.4</v>
      </c>
      <c r="I53" s="21">
        <v>0</v>
      </c>
      <c r="J53" s="21">
        <v>0</v>
      </c>
      <c r="K53" s="21">
        <v>366257.63</v>
      </c>
      <c r="L53" s="21">
        <v>217120</v>
      </c>
      <c r="M53" s="21">
        <v>92276</v>
      </c>
      <c r="N53" s="21">
        <v>237197.99</v>
      </c>
      <c r="O53" s="21">
        <v>4239420.51</v>
      </c>
      <c r="P53" s="18">
        <f t="shared" si="1"/>
        <v>6249651.2399999993</v>
      </c>
    </row>
    <row r="54" spans="1:16" s="6" customFormat="1" ht="37.200000000000003" customHeight="1" x14ac:dyDescent="0.3">
      <c r="A54" s="22" t="s">
        <v>30</v>
      </c>
      <c r="B54" s="20">
        <v>0</v>
      </c>
      <c r="C54" s="20">
        <v>1405254</v>
      </c>
      <c r="D54" s="21">
        <v>0</v>
      </c>
      <c r="E54" s="21">
        <v>0</v>
      </c>
      <c r="F54" s="21">
        <v>202053.72</v>
      </c>
      <c r="G54" s="21">
        <v>590200.01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25400</v>
      </c>
      <c r="N54" s="21">
        <v>587600</v>
      </c>
      <c r="O54" s="21">
        <v>0</v>
      </c>
      <c r="P54" s="18">
        <f t="shared" si="1"/>
        <v>1405253.73</v>
      </c>
    </row>
    <row r="55" spans="1:16" ht="34.200000000000003" customHeight="1" x14ac:dyDescent="0.3">
      <c r="A55" s="19" t="s">
        <v>31</v>
      </c>
      <c r="B55" s="20">
        <v>0</v>
      </c>
      <c r="C55" s="20">
        <v>17491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17490</v>
      </c>
      <c r="N55" s="21">
        <v>0</v>
      </c>
      <c r="O55" s="21">
        <v>0</v>
      </c>
      <c r="P55" s="18">
        <f t="shared" si="1"/>
        <v>17490</v>
      </c>
    </row>
    <row r="56" spans="1:16" s="6" customFormat="1" ht="37.200000000000003" customHeight="1" x14ac:dyDescent="0.3">
      <c r="A56" s="22" t="s">
        <v>32</v>
      </c>
      <c r="B56" s="20">
        <v>0</v>
      </c>
      <c r="C56" s="20">
        <v>13634400</v>
      </c>
      <c r="D56" s="21">
        <v>0</v>
      </c>
      <c r="E56" s="21">
        <v>0</v>
      </c>
      <c r="F56" s="21">
        <v>0</v>
      </c>
      <c r="G56" s="21">
        <v>10454400</v>
      </c>
      <c r="H56" s="21">
        <v>3180000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18">
        <f t="shared" si="1"/>
        <v>13634400</v>
      </c>
    </row>
    <row r="57" spans="1:16" s="6" customFormat="1" ht="34.799999999999997" customHeight="1" x14ac:dyDescent="0.3">
      <c r="A57" s="22" t="s">
        <v>33</v>
      </c>
      <c r="B57" s="20">
        <v>0</v>
      </c>
      <c r="C57" s="20">
        <v>2698047</v>
      </c>
      <c r="D57" s="21">
        <v>0</v>
      </c>
      <c r="E57" s="21">
        <v>0</v>
      </c>
      <c r="F57" s="21">
        <v>0</v>
      </c>
      <c r="G57" s="21">
        <v>52991.96</v>
      </c>
      <c r="H57" s="21">
        <v>0</v>
      </c>
      <c r="I57" s="21">
        <v>130008.2</v>
      </c>
      <c r="J57" s="21">
        <v>61069.72</v>
      </c>
      <c r="K57" s="21">
        <v>44604</v>
      </c>
      <c r="L57" s="21">
        <v>0</v>
      </c>
      <c r="M57" s="21">
        <v>33630</v>
      </c>
      <c r="N57" s="21">
        <v>0</v>
      </c>
      <c r="O57" s="21">
        <v>579989.35</v>
      </c>
      <c r="P57" s="18">
        <f t="shared" si="1"/>
        <v>902293.23</v>
      </c>
    </row>
    <row r="58" spans="1:16" ht="22.8" customHeight="1" x14ac:dyDescent="0.3">
      <c r="A58" s="19" t="s">
        <v>52</v>
      </c>
      <c r="B58" s="20">
        <v>0</v>
      </c>
      <c r="C58" s="20">
        <v>1361787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1361786.28</v>
      </c>
      <c r="O58" s="21">
        <v>0</v>
      </c>
      <c r="P58" s="18">
        <f t="shared" si="1"/>
        <v>1361786.28</v>
      </c>
    </row>
    <row r="59" spans="1:16" ht="22.8" customHeight="1" x14ac:dyDescent="0.3">
      <c r="A59" s="19" t="s">
        <v>53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/>
      <c r="O59" s="21">
        <v>0</v>
      </c>
      <c r="P59" s="18">
        <f t="shared" si="1"/>
        <v>0</v>
      </c>
    </row>
    <row r="60" spans="1:16" ht="20.399999999999999" customHeight="1" x14ac:dyDescent="0.3">
      <c r="A60" s="19" t="s">
        <v>92</v>
      </c>
      <c r="B60" s="20">
        <v>0</v>
      </c>
      <c r="C60" s="20">
        <v>34369390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251510</v>
      </c>
      <c r="J60" s="21">
        <v>1605749.38</v>
      </c>
      <c r="K60" s="21">
        <v>793360</v>
      </c>
      <c r="L60" s="21">
        <v>7871200</v>
      </c>
      <c r="M60" s="21">
        <v>0</v>
      </c>
      <c r="N60" s="21">
        <v>4873440</v>
      </c>
      <c r="O60" s="21">
        <v>18974130.059999999</v>
      </c>
      <c r="P60" s="18">
        <f t="shared" si="1"/>
        <v>34369389.439999998</v>
      </c>
    </row>
    <row r="61" spans="1:16" ht="27.6" x14ac:dyDescent="0.3">
      <c r="A61" s="19" t="s">
        <v>54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18">
        <f t="shared" si="1"/>
        <v>0</v>
      </c>
    </row>
    <row r="62" spans="1:16" s="10" customFormat="1" x14ac:dyDescent="0.3">
      <c r="A62" s="17" t="s">
        <v>55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18">
        <f t="shared" si="1"/>
        <v>0</v>
      </c>
    </row>
    <row r="63" spans="1:16" x14ac:dyDescent="0.3">
      <c r="A63" s="19" t="s">
        <v>56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18">
        <f t="shared" si="1"/>
        <v>0</v>
      </c>
    </row>
    <row r="64" spans="1:16" x14ac:dyDescent="0.3">
      <c r="A64" s="19" t="s">
        <v>56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18">
        <f t="shared" si="1"/>
        <v>0</v>
      </c>
    </row>
    <row r="65" spans="1:16" ht="33" customHeight="1" x14ac:dyDescent="0.3">
      <c r="A65" s="19" t="s">
        <v>57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18">
        <f t="shared" si="1"/>
        <v>0</v>
      </c>
    </row>
    <row r="66" spans="1:16" ht="41.4" x14ac:dyDescent="0.3">
      <c r="A66" s="19" t="s">
        <v>58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18">
        <f t="shared" si="1"/>
        <v>0</v>
      </c>
    </row>
    <row r="67" spans="1:16" s="9" customFormat="1" ht="27.6" x14ac:dyDescent="0.3">
      <c r="A67" s="17" t="s">
        <v>59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18">
        <f t="shared" si="1"/>
        <v>0</v>
      </c>
    </row>
    <row r="68" spans="1:16" x14ac:dyDescent="0.3">
      <c r="A68" s="19" t="s">
        <v>60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18">
        <f t="shared" si="1"/>
        <v>0</v>
      </c>
    </row>
    <row r="69" spans="1:16" ht="31.2" customHeight="1" x14ac:dyDescent="0.3">
      <c r="A69" s="19" t="s">
        <v>61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18">
        <f t="shared" si="1"/>
        <v>0</v>
      </c>
    </row>
    <row r="70" spans="1:16" s="9" customFormat="1" x14ac:dyDescent="0.3">
      <c r="A70" s="17" t="s">
        <v>62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18">
        <f t="shared" si="1"/>
        <v>0</v>
      </c>
    </row>
    <row r="71" spans="1:16" ht="34.799999999999997" customHeight="1" x14ac:dyDescent="0.3">
      <c r="A71" s="19" t="s">
        <v>63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18">
        <f t="shared" si="1"/>
        <v>0</v>
      </c>
    </row>
    <row r="72" spans="1:16" ht="33.6" customHeight="1" x14ac:dyDescent="0.3">
      <c r="A72" s="19" t="s">
        <v>64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18">
        <f t="shared" si="1"/>
        <v>0</v>
      </c>
    </row>
    <row r="73" spans="1:16" ht="37.799999999999997" customHeight="1" x14ac:dyDescent="0.3">
      <c r="A73" s="19" t="s">
        <v>65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18">
        <f t="shared" si="1"/>
        <v>0</v>
      </c>
    </row>
    <row r="74" spans="1:16" ht="21.6" customHeight="1" x14ac:dyDescent="0.3">
      <c r="A74" s="24" t="s">
        <v>34</v>
      </c>
      <c r="B74" s="36">
        <f>SUM(B10+B16+B26+B36+B44+B52+B62+B67+B70)</f>
        <v>1177399788</v>
      </c>
      <c r="C74" s="37">
        <f>C52+C36+C26+C16+C10</f>
        <v>1384573031</v>
      </c>
      <c r="D74" s="33">
        <f>D10+D16</f>
        <v>56154883.610000007</v>
      </c>
      <c r="E74" s="33">
        <f>E10+E16+E26</f>
        <v>68782613.060000002</v>
      </c>
      <c r="F74" s="33">
        <f>F52+F26+F16+F10</f>
        <v>78718866.530000001</v>
      </c>
      <c r="G74" s="33">
        <f>G52+G36+G26+G16+G10</f>
        <v>98180917.469999999</v>
      </c>
      <c r="H74" s="33">
        <f>H10+H16+H26+H52</f>
        <v>113463449.59</v>
      </c>
      <c r="I74" s="33">
        <f>I52+I26+I16+I10</f>
        <v>76247728.069999993</v>
      </c>
      <c r="J74" s="33">
        <f>J52+J36+J26+J16+J10</f>
        <v>94373260.719999999</v>
      </c>
      <c r="K74" s="33">
        <f>K52+K36+K26+K16+K10</f>
        <v>82037369.890000015</v>
      </c>
      <c r="L74" s="33">
        <f>L52+L26+L16+L10</f>
        <v>132247334.66999999</v>
      </c>
      <c r="M74" s="33">
        <f>M52+M26+M16+M10</f>
        <v>124126739.83</v>
      </c>
      <c r="N74" s="33">
        <f>N52+N36+N26+N16+N10</f>
        <v>116336345.94999999</v>
      </c>
      <c r="O74" s="33">
        <f>O52+O26+O16+O10</f>
        <v>300623577.24000001</v>
      </c>
      <c r="P74" s="36">
        <f t="shared" si="1"/>
        <v>1341293086.6299999</v>
      </c>
    </row>
    <row r="75" spans="1:16" x14ac:dyDescent="0.3">
      <c r="A75" s="22"/>
      <c r="B75" s="18"/>
      <c r="C75" s="18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16" x14ac:dyDescent="0.3">
      <c r="A76" s="15" t="s">
        <v>66</v>
      </c>
      <c r="B76" s="18">
        <v>0</v>
      </c>
      <c r="C76" s="18"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s="9" customFormat="1" x14ac:dyDescent="0.3">
      <c r="A77" s="17" t="s">
        <v>67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</row>
    <row r="78" spans="1:16" ht="27.6" x14ac:dyDescent="0.3">
      <c r="A78" s="19" t="s">
        <v>68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ht="27.6" x14ac:dyDescent="0.3">
      <c r="A79" s="19" t="s">
        <v>69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9" customFormat="1" x14ac:dyDescent="0.3">
      <c r="A80" s="17" t="s">
        <v>70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</row>
    <row r="81" spans="1:16" x14ac:dyDescent="0.3">
      <c r="A81" s="19" t="s">
        <v>71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ht="27.6" x14ac:dyDescent="0.3">
      <c r="A82" s="19" t="s">
        <v>72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9" customFormat="1" x14ac:dyDescent="0.3">
      <c r="A83" s="17" t="s">
        <v>73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</row>
    <row r="84" spans="1:16" ht="27.6" x14ac:dyDescent="0.3">
      <c r="A84" s="19" t="s">
        <v>74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x14ac:dyDescent="0.3">
      <c r="A85" s="24" t="s">
        <v>75</v>
      </c>
      <c r="B85" s="35">
        <v>0</v>
      </c>
      <c r="C85" s="3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</row>
    <row r="86" spans="1:16" x14ac:dyDescent="0.3">
      <c r="A86" s="27"/>
      <c r="B86" s="18"/>
      <c r="C86" s="18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1:16" x14ac:dyDescent="0.3">
      <c r="A87" s="28" t="s">
        <v>76</v>
      </c>
      <c r="B87" s="34">
        <f>B74</f>
        <v>1177399788</v>
      </c>
      <c r="C87" s="34">
        <f>C74</f>
        <v>1384573031</v>
      </c>
      <c r="D87" s="32">
        <f t="shared" ref="D87" si="2">D74</f>
        <v>56154883.610000007</v>
      </c>
      <c r="E87" s="32">
        <f t="shared" ref="E87:H87" si="3">E74</f>
        <v>68782613.060000002</v>
      </c>
      <c r="F87" s="32">
        <f t="shared" si="3"/>
        <v>78718866.530000001</v>
      </c>
      <c r="G87" s="32">
        <f t="shared" si="3"/>
        <v>98180917.469999999</v>
      </c>
      <c r="H87" s="32">
        <f t="shared" si="3"/>
        <v>113463449.59</v>
      </c>
      <c r="I87" s="32">
        <f>I74</f>
        <v>76247728.069999993</v>
      </c>
      <c r="J87" s="32">
        <f t="shared" ref="J87" si="4">J74</f>
        <v>94373260.719999999</v>
      </c>
      <c r="K87" s="32">
        <f>K74</f>
        <v>82037369.890000015</v>
      </c>
      <c r="L87" s="32">
        <f>L74</f>
        <v>132247334.66999999</v>
      </c>
      <c r="M87" s="32">
        <f>M74</f>
        <v>124126739.83</v>
      </c>
      <c r="N87" s="32">
        <f>N74</f>
        <v>116336345.94999999</v>
      </c>
      <c r="O87" s="32">
        <f>O74</f>
        <v>300623577.24000001</v>
      </c>
      <c r="P87" s="32">
        <f>P74</f>
        <v>1341293086.6299999</v>
      </c>
    </row>
    <row r="88" spans="1:16" x14ac:dyDescent="0.3">
      <c r="A88" s="27" t="s">
        <v>80</v>
      </c>
      <c r="B88" s="27"/>
      <c r="C88" s="27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1:16" x14ac:dyDescent="0.3">
      <c r="A89" s="27" t="s">
        <v>98</v>
      </c>
      <c r="B89" s="27"/>
      <c r="C89" s="27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 x14ac:dyDescent="0.3">
      <c r="A90" s="27" t="s">
        <v>99</v>
      </c>
      <c r="B90" s="27"/>
      <c r="C90" s="27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7" spans="4:16" x14ac:dyDescent="0.3">
      <c r="D97" s="40" t="s">
        <v>83</v>
      </c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98" spans="4:16" x14ac:dyDescent="0.3">
      <c r="D98" s="39" t="s">
        <v>82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</row>
  </sheetData>
  <mergeCells count="6">
    <mergeCell ref="D98:P98"/>
    <mergeCell ref="D97:P97"/>
    <mergeCell ref="A2:P2"/>
    <mergeCell ref="A4:P4"/>
    <mergeCell ref="A5:P5"/>
    <mergeCell ref="A6:P6"/>
  </mergeCells>
  <pageMargins left="0.7" right="0.7" top="0.75" bottom="0.75" header="0.3" footer="0.3"/>
  <pageSetup paperSize="5" scale="3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Rocio Rodríguez De La Rosa</cp:lastModifiedBy>
  <cp:lastPrinted>2025-01-03T15:55:13Z</cp:lastPrinted>
  <dcterms:created xsi:type="dcterms:W3CDTF">2018-04-17T18:57:16Z</dcterms:created>
  <dcterms:modified xsi:type="dcterms:W3CDTF">2025-01-03T16:01:14Z</dcterms:modified>
</cp:coreProperties>
</file>