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3\OCTUBRE\"/>
    </mc:Choice>
  </mc:AlternateContent>
  <xr:revisionPtr revIDLastSave="0" documentId="13_ncr:1_{2BFAF508-9EF9-4AF2-A001-D0BF2921765A}" xr6:coauthVersionLast="47" xr6:coauthVersionMax="47" xr10:uidLastSave="{00000000-0000-0000-0000-000000000000}"/>
  <bookViews>
    <workbookView xWindow="-120" yWindow="-120" windowWidth="29040" windowHeight="15840" xr2:uid="{8F0E522D-E1C5-473F-A8AA-8C5CD6796174}"/>
  </bookViews>
  <sheets>
    <sheet name="PERSONAL FIJO" sheetId="1" r:id="rId1"/>
  </sheets>
  <definedNames>
    <definedName name="_xlnm._FilterDatabase" localSheetId="0" hidden="1">'PERSONAL FIJO'!$A$5:$DV$240</definedName>
    <definedName name="_xlnm.Print_Area" localSheetId="0">'PERSONAL FIJO'!$B$1:$N$250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0" i="1" l="1"/>
  <c r="J240" i="1"/>
  <c r="K240" i="1"/>
  <c r="L240" i="1"/>
  <c r="M240" i="1"/>
  <c r="N240" i="1"/>
  <c r="K227" i="1"/>
  <c r="H240" i="1"/>
  <c r="I230" i="1"/>
  <c r="K230" i="1"/>
  <c r="K238" i="1"/>
  <c r="I238" i="1"/>
  <c r="I43" i="1"/>
  <c r="I45" i="1"/>
  <c r="I46" i="1"/>
  <c r="I41" i="1"/>
  <c r="I42" i="1"/>
  <c r="I189" i="1"/>
  <c r="K189" i="1"/>
  <c r="K167" i="1"/>
  <c r="K168" i="1"/>
  <c r="I167" i="1"/>
  <c r="I168" i="1"/>
  <c r="K187" i="1"/>
  <c r="K188" i="1"/>
  <c r="I187" i="1"/>
  <c r="I188" i="1"/>
  <c r="I226" i="1"/>
  <c r="K226" i="1"/>
  <c r="K17" i="1"/>
  <c r="K18" i="1"/>
  <c r="K19" i="1"/>
  <c r="I19" i="1"/>
  <c r="I18" i="1"/>
  <c r="I17" i="1"/>
  <c r="K41" i="1"/>
  <c r="K214" i="1"/>
  <c r="L64" i="1"/>
  <c r="L236" i="1"/>
  <c r="L148" i="1"/>
  <c r="L233" i="1"/>
  <c r="L112" i="1"/>
  <c r="L28" i="1"/>
  <c r="I186" i="1"/>
  <c r="K186" i="1"/>
  <c r="K7" i="1"/>
  <c r="K161" i="1"/>
  <c r="K162" i="1"/>
  <c r="K163" i="1"/>
  <c r="K164" i="1"/>
  <c r="K165" i="1"/>
  <c r="K166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I162" i="1"/>
  <c r="I163" i="1"/>
  <c r="M163" i="1" s="1"/>
  <c r="N163" i="1" s="1"/>
  <c r="I164" i="1"/>
  <c r="I165" i="1"/>
  <c r="I166" i="1"/>
  <c r="I169" i="1"/>
  <c r="M169" i="1" s="1"/>
  <c r="N169" i="1" s="1"/>
  <c r="I170" i="1"/>
  <c r="M170" i="1" s="1"/>
  <c r="N170" i="1" s="1"/>
  <c r="I171" i="1"/>
  <c r="M171" i="1" s="1"/>
  <c r="N171" i="1" s="1"/>
  <c r="I172" i="1"/>
  <c r="I173" i="1"/>
  <c r="I174" i="1"/>
  <c r="I175" i="1"/>
  <c r="M175" i="1" s="1"/>
  <c r="N175" i="1" s="1"/>
  <c r="I176" i="1"/>
  <c r="M176" i="1" s="1"/>
  <c r="N176" i="1" s="1"/>
  <c r="I177" i="1"/>
  <c r="M177" i="1" s="1"/>
  <c r="N177" i="1" s="1"/>
  <c r="I178" i="1"/>
  <c r="I179" i="1"/>
  <c r="M179" i="1" s="1"/>
  <c r="N179" i="1" s="1"/>
  <c r="I180" i="1"/>
  <c r="M180" i="1" s="1"/>
  <c r="N180" i="1" s="1"/>
  <c r="I181" i="1"/>
  <c r="M181" i="1" s="1"/>
  <c r="N181" i="1" s="1"/>
  <c r="I190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183" i="1"/>
  <c r="I184" i="1"/>
  <c r="I185" i="1"/>
  <c r="I220" i="1"/>
  <c r="I221" i="1"/>
  <c r="I222" i="1"/>
  <c r="I223" i="1"/>
  <c r="I224" i="1"/>
  <c r="I225" i="1"/>
  <c r="I227" i="1"/>
  <c r="I228" i="1"/>
  <c r="I229" i="1"/>
  <c r="I231" i="1"/>
  <c r="I232" i="1"/>
  <c r="I233" i="1"/>
  <c r="I235" i="1"/>
  <c r="I236" i="1"/>
  <c r="I237" i="1"/>
  <c r="I239" i="1"/>
  <c r="I161" i="1"/>
  <c r="J112" i="1"/>
  <c r="H112" i="1"/>
  <c r="J191" i="1"/>
  <c r="H191" i="1"/>
  <c r="I191" i="1" s="1"/>
  <c r="H234" i="1"/>
  <c r="I234" i="1" s="1"/>
  <c r="I93" i="1"/>
  <c r="K93" i="1"/>
  <c r="I92" i="1"/>
  <c r="K92" i="1"/>
  <c r="I91" i="1"/>
  <c r="K91" i="1"/>
  <c r="I90" i="1"/>
  <c r="K90" i="1"/>
  <c r="I89" i="1"/>
  <c r="K89" i="1"/>
  <c r="I51" i="1"/>
  <c r="K51" i="1"/>
  <c r="I114" i="1"/>
  <c r="K114" i="1"/>
  <c r="I53" i="1"/>
  <c r="K53" i="1"/>
  <c r="I88" i="1"/>
  <c r="K88" i="1"/>
  <c r="I27" i="1"/>
  <c r="K27" i="1"/>
  <c r="I50" i="1"/>
  <c r="K50" i="1"/>
  <c r="I26" i="1"/>
  <c r="K26" i="1"/>
  <c r="I25" i="1"/>
  <c r="K25" i="1"/>
  <c r="I106" i="1"/>
  <c r="K106" i="1"/>
  <c r="I87" i="1"/>
  <c r="K87" i="1"/>
  <c r="M238" i="1" l="1"/>
  <c r="N238" i="1" s="1"/>
  <c r="M230" i="1"/>
  <c r="N230" i="1" s="1"/>
  <c r="M189" i="1"/>
  <c r="N189" i="1" s="1"/>
  <c r="M167" i="1"/>
  <c r="N167" i="1" s="1"/>
  <c r="M168" i="1"/>
  <c r="N168" i="1" s="1"/>
  <c r="M188" i="1"/>
  <c r="N188" i="1" s="1"/>
  <c r="M187" i="1"/>
  <c r="N187" i="1" s="1"/>
  <c r="M226" i="1"/>
  <c r="M19" i="1"/>
  <c r="N19" i="1" s="1"/>
  <c r="M17" i="1"/>
  <c r="N17" i="1" s="1"/>
  <c r="M18" i="1"/>
  <c r="N18" i="1" s="1"/>
  <c r="M186" i="1"/>
  <c r="N186" i="1" s="1"/>
  <c r="M166" i="1"/>
  <c r="N166" i="1" s="1"/>
  <c r="M174" i="1"/>
  <c r="N174" i="1" s="1"/>
  <c r="M178" i="1"/>
  <c r="N178" i="1" s="1"/>
  <c r="M173" i="1"/>
  <c r="N173" i="1" s="1"/>
  <c r="M165" i="1"/>
  <c r="N165" i="1" s="1"/>
  <c r="M172" i="1"/>
  <c r="N172" i="1" s="1"/>
  <c r="M164" i="1"/>
  <c r="N164" i="1" s="1"/>
  <c r="M91" i="1"/>
  <c r="N91" i="1" s="1"/>
  <c r="M93" i="1"/>
  <c r="N93" i="1" s="1"/>
  <c r="M92" i="1"/>
  <c r="N92" i="1" s="1"/>
  <c r="M90" i="1"/>
  <c r="N90" i="1" s="1"/>
  <c r="M89" i="1"/>
  <c r="N89" i="1" s="1"/>
  <c r="M51" i="1"/>
  <c r="N51" i="1" s="1"/>
  <c r="M114" i="1"/>
  <c r="N114" i="1" s="1"/>
  <c r="M53" i="1"/>
  <c r="N53" i="1" s="1"/>
  <c r="M27" i="1"/>
  <c r="N27" i="1" s="1"/>
  <c r="M50" i="1"/>
  <c r="N50" i="1" s="1"/>
  <c r="M88" i="1"/>
  <c r="N88" i="1" s="1"/>
  <c r="M26" i="1"/>
  <c r="N26" i="1" s="1"/>
  <c r="M106" i="1"/>
  <c r="N106" i="1" s="1"/>
  <c r="M25" i="1"/>
  <c r="N25" i="1" s="1"/>
  <c r="M87" i="1"/>
  <c r="N87" i="1" s="1"/>
  <c r="I49" i="1"/>
  <c r="K49" i="1"/>
  <c r="K16" i="1"/>
  <c r="I16" i="1"/>
  <c r="I23" i="1"/>
  <c r="K23" i="1"/>
  <c r="K185" i="1"/>
  <c r="K24" i="1"/>
  <c r="I24" i="1"/>
  <c r="K184" i="1"/>
  <c r="M12" i="1"/>
  <c r="N12" i="1" s="1"/>
  <c r="M13" i="1"/>
  <c r="N13" i="1" s="1"/>
  <c r="M42" i="1"/>
  <c r="N42" i="1" s="1"/>
  <c r="M59" i="1"/>
  <c r="N59" i="1" s="1"/>
  <c r="M60" i="1"/>
  <c r="N60" i="1" s="1"/>
  <c r="M63" i="1"/>
  <c r="N63" i="1" s="1"/>
  <c r="M100" i="1"/>
  <c r="N100" i="1" s="1"/>
  <c r="M138" i="1"/>
  <c r="N138" i="1" s="1"/>
  <c r="M161" i="1"/>
  <c r="N161" i="1" s="1"/>
  <c r="M182" i="1"/>
  <c r="N182" i="1" s="1"/>
  <c r="M6" i="1"/>
  <c r="N226" i="1" l="1"/>
  <c r="N6" i="1"/>
  <c r="M24" i="1"/>
  <c r="N24" i="1" s="1"/>
  <c r="M16" i="1"/>
  <c r="N16" i="1" s="1"/>
  <c r="M23" i="1"/>
  <c r="N23" i="1" s="1"/>
  <c r="M49" i="1"/>
  <c r="N49" i="1" s="1"/>
  <c r="J30" i="1"/>
  <c r="J58" i="1"/>
  <c r="K22" i="1"/>
  <c r="K28" i="1"/>
  <c r="K29" i="1"/>
  <c r="K30" i="1"/>
  <c r="K31" i="1"/>
  <c r="K32" i="1"/>
  <c r="K33" i="1"/>
  <c r="K34" i="1"/>
  <c r="K35" i="1"/>
  <c r="K36" i="1"/>
  <c r="K15" i="1"/>
  <c r="K20" i="1"/>
  <c r="K21" i="1"/>
  <c r="K14" i="1"/>
  <c r="K8" i="1"/>
  <c r="K9" i="1"/>
  <c r="K10" i="1"/>
  <c r="K11" i="1"/>
  <c r="I61" i="1"/>
  <c r="M61" i="1" s="1"/>
  <c r="N61" i="1" s="1"/>
  <c r="I62" i="1"/>
  <c r="I64" i="1"/>
  <c r="I65" i="1"/>
  <c r="I66" i="1"/>
  <c r="I67" i="1"/>
  <c r="I68" i="1"/>
  <c r="I69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94" i="1"/>
  <c r="I95" i="1"/>
  <c r="I96" i="1"/>
  <c r="I97" i="1"/>
  <c r="I98" i="1"/>
  <c r="I99" i="1"/>
  <c r="I101" i="1"/>
  <c r="I102" i="1"/>
  <c r="I103" i="1"/>
  <c r="I104" i="1"/>
  <c r="I105" i="1"/>
  <c r="I107" i="1"/>
  <c r="I108" i="1"/>
  <c r="I110" i="1"/>
  <c r="I111" i="1"/>
  <c r="I112" i="1"/>
  <c r="I113" i="1"/>
  <c r="I115" i="1"/>
  <c r="I116" i="1"/>
  <c r="I117" i="1"/>
  <c r="I118" i="1"/>
  <c r="I119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5" i="1"/>
  <c r="I156" i="1"/>
  <c r="M156" i="1" s="1"/>
  <c r="N156" i="1" s="1"/>
  <c r="I157" i="1"/>
  <c r="I158" i="1"/>
  <c r="I159" i="1"/>
  <c r="I160" i="1"/>
  <c r="I22" i="1"/>
  <c r="I28" i="1"/>
  <c r="I29" i="1"/>
  <c r="I7" i="1"/>
  <c r="I8" i="1"/>
  <c r="I9" i="1"/>
  <c r="I10" i="1"/>
  <c r="I11" i="1"/>
  <c r="I14" i="1"/>
  <c r="I15" i="1"/>
  <c r="I20" i="1"/>
  <c r="I21" i="1"/>
  <c r="K107" i="1"/>
  <c r="K224" i="1"/>
  <c r="M28" i="1" l="1"/>
  <c r="M21" i="1"/>
  <c r="N21" i="1" s="1"/>
  <c r="M11" i="1"/>
  <c r="N11" i="1" s="1"/>
  <c r="M29" i="1"/>
  <c r="N29" i="1" s="1"/>
  <c r="M107" i="1"/>
  <c r="N107" i="1" s="1"/>
  <c r="M10" i="1"/>
  <c r="N10" i="1" s="1"/>
  <c r="M20" i="1"/>
  <c r="N20" i="1" s="1"/>
  <c r="M22" i="1"/>
  <c r="N22" i="1" s="1"/>
  <c r="M9" i="1"/>
  <c r="N9" i="1" s="1"/>
  <c r="M8" i="1"/>
  <c r="N8" i="1" s="1"/>
  <c r="M15" i="1"/>
  <c r="N15" i="1" s="1"/>
  <c r="M7" i="1"/>
  <c r="N7" i="1" s="1"/>
  <c r="M224" i="1"/>
  <c r="N224" i="1" s="1"/>
  <c r="M14" i="1"/>
  <c r="N14" i="1" s="1"/>
  <c r="K151" i="1"/>
  <c r="M151" i="1" s="1"/>
  <c r="N151" i="1" s="1"/>
  <c r="K127" i="1"/>
  <c r="M127" i="1" s="1"/>
  <c r="N127" i="1" s="1"/>
  <c r="K128" i="1"/>
  <c r="M128" i="1" s="1"/>
  <c r="N128" i="1" s="1"/>
  <c r="K129" i="1"/>
  <c r="K130" i="1"/>
  <c r="M130" i="1" s="1"/>
  <c r="N130" i="1" s="1"/>
  <c r="K131" i="1"/>
  <c r="K80" i="1"/>
  <c r="M80" i="1" s="1"/>
  <c r="N80" i="1" s="1"/>
  <c r="K113" i="1"/>
  <c r="M113" i="1" s="1"/>
  <c r="N113" i="1" s="1"/>
  <c r="K229" i="1"/>
  <c r="M229" i="1" s="1"/>
  <c r="N229" i="1" s="1"/>
  <c r="N28" i="1" l="1"/>
  <c r="K202" i="1"/>
  <c r="M202" i="1" s="1"/>
  <c r="N202" i="1" s="1"/>
  <c r="K203" i="1"/>
  <c r="M203" i="1" s="1"/>
  <c r="N203" i="1" s="1"/>
  <c r="K204" i="1"/>
  <c r="K205" i="1"/>
  <c r="M205" i="1" s="1"/>
  <c r="N205" i="1" s="1"/>
  <c r="K206" i="1"/>
  <c r="M206" i="1" s="1"/>
  <c r="N206" i="1" s="1"/>
  <c r="K207" i="1"/>
  <c r="M207" i="1" s="1"/>
  <c r="N207" i="1" s="1"/>
  <c r="K208" i="1"/>
  <c r="M208" i="1" s="1"/>
  <c r="N208" i="1" s="1"/>
  <c r="K65" i="1"/>
  <c r="M65" i="1" s="1"/>
  <c r="N65" i="1" s="1"/>
  <c r="K64" i="1"/>
  <c r="M64" i="1" s="1"/>
  <c r="N64" i="1" s="1"/>
  <c r="K235" i="1"/>
  <c r="M235" i="1" s="1"/>
  <c r="N235" i="1" s="1"/>
  <c r="K153" i="1"/>
  <c r="M153" i="1" s="1"/>
  <c r="N153" i="1" s="1"/>
  <c r="K152" i="1"/>
  <c r="K150" i="1"/>
  <c r="M150" i="1" s="1"/>
  <c r="N150" i="1" s="1"/>
  <c r="K149" i="1"/>
  <c r="K148" i="1"/>
  <c r="M148" i="1" s="1"/>
  <c r="N148" i="1" s="1"/>
  <c r="K147" i="1"/>
  <c r="M147" i="1" s="1"/>
  <c r="N147" i="1" s="1"/>
  <c r="K146" i="1"/>
  <c r="M146" i="1" s="1"/>
  <c r="N146" i="1" s="1"/>
  <c r="K145" i="1"/>
  <c r="M145" i="1" s="1"/>
  <c r="N145" i="1" s="1"/>
  <c r="K144" i="1"/>
  <c r="K143" i="1"/>
  <c r="K142" i="1"/>
  <c r="M142" i="1" s="1"/>
  <c r="N142" i="1" s="1"/>
  <c r="K239" i="1" l="1"/>
  <c r="M239" i="1" s="1"/>
  <c r="N239" i="1" s="1"/>
  <c r="K62" i="1"/>
  <c r="K197" i="1"/>
  <c r="M197" i="1" s="1"/>
  <c r="N197" i="1" s="1"/>
  <c r="I58" i="1"/>
  <c r="I33" i="1"/>
  <c r="M33" i="1" s="1"/>
  <c r="N33" i="1" s="1"/>
  <c r="K82" i="1"/>
  <c r="M82" i="1" s="1"/>
  <c r="N82" i="1" s="1"/>
  <c r="K83" i="1"/>
  <c r="M83" i="1" s="1"/>
  <c r="N83" i="1" s="1"/>
  <c r="K84" i="1"/>
  <c r="M84" i="1" s="1"/>
  <c r="N84" i="1" s="1"/>
  <c r="K85" i="1"/>
  <c r="M85" i="1" s="1"/>
  <c r="N85" i="1" s="1"/>
  <c r="K86" i="1"/>
  <c r="M86" i="1" s="1"/>
  <c r="N86" i="1" s="1"/>
  <c r="K45" i="1"/>
  <c r="K95" i="1"/>
  <c r="M95" i="1" s="1"/>
  <c r="N95" i="1" s="1"/>
  <c r="K96" i="1"/>
  <c r="M96" i="1" s="1"/>
  <c r="N96" i="1" s="1"/>
  <c r="K97" i="1"/>
  <c r="M97" i="1" s="1"/>
  <c r="N97" i="1" s="1"/>
  <c r="K98" i="1"/>
  <c r="M98" i="1" s="1"/>
  <c r="N98" i="1" s="1"/>
  <c r="K99" i="1"/>
  <c r="M99" i="1" s="1"/>
  <c r="N99" i="1" s="1"/>
  <c r="K101" i="1"/>
  <c r="K102" i="1"/>
  <c r="M102" i="1" s="1"/>
  <c r="N102" i="1" s="1"/>
  <c r="K103" i="1"/>
  <c r="M103" i="1" s="1"/>
  <c r="N103" i="1" s="1"/>
  <c r="K104" i="1"/>
  <c r="M104" i="1" s="1"/>
  <c r="N104" i="1" s="1"/>
  <c r="K105" i="1"/>
  <c r="M105" i="1" s="1"/>
  <c r="N105" i="1" s="1"/>
  <c r="K108" i="1"/>
  <c r="M108" i="1" s="1"/>
  <c r="N108" i="1" s="1"/>
  <c r="K110" i="1"/>
  <c r="M110" i="1" s="1"/>
  <c r="N110" i="1" s="1"/>
  <c r="K111" i="1"/>
  <c r="K112" i="1"/>
  <c r="M112" i="1" s="1"/>
  <c r="K115" i="1"/>
  <c r="K118" i="1"/>
  <c r="M118" i="1" s="1"/>
  <c r="N118" i="1" s="1"/>
  <c r="K119" i="1"/>
  <c r="M119" i="1" s="1"/>
  <c r="N119" i="1" s="1"/>
  <c r="K121" i="1"/>
  <c r="M121" i="1" s="1"/>
  <c r="N121" i="1" s="1"/>
  <c r="K122" i="1"/>
  <c r="M122" i="1" s="1"/>
  <c r="N122" i="1" s="1"/>
  <c r="K123" i="1"/>
  <c r="M123" i="1" s="1"/>
  <c r="N123" i="1" s="1"/>
  <c r="K124" i="1"/>
  <c r="M124" i="1" s="1"/>
  <c r="N124" i="1" s="1"/>
  <c r="K125" i="1"/>
  <c r="M125" i="1" s="1"/>
  <c r="N125" i="1" s="1"/>
  <c r="K126" i="1"/>
  <c r="M126" i="1" s="1"/>
  <c r="N126" i="1" s="1"/>
  <c r="K132" i="1"/>
  <c r="M132" i="1" s="1"/>
  <c r="N132" i="1" s="1"/>
  <c r="K133" i="1"/>
  <c r="M133" i="1" s="1"/>
  <c r="N133" i="1" s="1"/>
  <c r="K134" i="1"/>
  <c r="M134" i="1" s="1"/>
  <c r="N134" i="1" s="1"/>
  <c r="K135" i="1"/>
  <c r="M135" i="1" s="1"/>
  <c r="N135" i="1" s="1"/>
  <c r="K136" i="1"/>
  <c r="K137" i="1"/>
  <c r="M137" i="1" s="1"/>
  <c r="N137" i="1" s="1"/>
  <c r="K139" i="1"/>
  <c r="M139" i="1" s="1"/>
  <c r="N139" i="1" s="1"/>
  <c r="K140" i="1"/>
  <c r="M140" i="1" s="1"/>
  <c r="N140" i="1" s="1"/>
  <c r="K141" i="1"/>
  <c r="M141" i="1" s="1"/>
  <c r="N141" i="1" s="1"/>
  <c r="K155" i="1"/>
  <c r="K157" i="1"/>
  <c r="M157" i="1" s="1"/>
  <c r="N157" i="1" s="1"/>
  <c r="K158" i="1"/>
  <c r="K159" i="1"/>
  <c r="M159" i="1" s="1"/>
  <c r="N159" i="1" s="1"/>
  <c r="K160" i="1"/>
  <c r="M160" i="1" s="1"/>
  <c r="N160" i="1" s="1"/>
  <c r="K190" i="1"/>
  <c r="M190" i="1" s="1"/>
  <c r="N190" i="1" s="1"/>
  <c r="K191" i="1"/>
  <c r="M191" i="1" s="1"/>
  <c r="N191" i="1" s="1"/>
  <c r="K192" i="1"/>
  <c r="K193" i="1"/>
  <c r="M193" i="1" s="1"/>
  <c r="N193" i="1" s="1"/>
  <c r="K194" i="1"/>
  <c r="M194" i="1" s="1"/>
  <c r="N194" i="1" s="1"/>
  <c r="K195" i="1"/>
  <c r="M195" i="1" s="1"/>
  <c r="N195" i="1" s="1"/>
  <c r="K196" i="1"/>
  <c r="K198" i="1"/>
  <c r="K199" i="1"/>
  <c r="K200" i="1"/>
  <c r="K201" i="1"/>
  <c r="M201" i="1" s="1"/>
  <c r="N201" i="1" s="1"/>
  <c r="K209" i="1"/>
  <c r="K210" i="1"/>
  <c r="K211" i="1"/>
  <c r="K212" i="1"/>
  <c r="K213" i="1"/>
  <c r="K215" i="1"/>
  <c r="K216" i="1"/>
  <c r="M216" i="1" s="1"/>
  <c r="N216" i="1" s="1"/>
  <c r="K217" i="1"/>
  <c r="K218" i="1"/>
  <c r="M218" i="1" s="1"/>
  <c r="N218" i="1" s="1"/>
  <c r="K219" i="1"/>
  <c r="M219" i="1" s="1"/>
  <c r="K183" i="1"/>
  <c r="M183" i="1" s="1"/>
  <c r="N183" i="1" s="1"/>
  <c r="K220" i="1"/>
  <c r="K221" i="1"/>
  <c r="M221" i="1" s="1"/>
  <c r="N221" i="1" s="1"/>
  <c r="K222" i="1"/>
  <c r="M222" i="1" s="1"/>
  <c r="N222" i="1" s="1"/>
  <c r="K223" i="1"/>
  <c r="M223" i="1" s="1"/>
  <c r="N223" i="1" s="1"/>
  <c r="K225" i="1"/>
  <c r="M225" i="1" s="1"/>
  <c r="N225" i="1" s="1"/>
  <c r="K228" i="1"/>
  <c r="M228" i="1" s="1"/>
  <c r="N228" i="1" s="1"/>
  <c r="K231" i="1"/>
  <c r="M231" i="1" s="1"/>
  <c r="N231" i="1" s="1"/>
  <c r="K232" i="1"/>
  <c r="K233" i="1"/>
  <c r="M233" i="1" s="1"/>
  <c r="N233" i="1" s="1"/>
  <c r="K234" i="1"/>
  <c r="M234" i="1" s="1"/>
  <c r="N234" i="1" s="1"/>
  <c r="K236" i="1"/>
  <c r="M236" i="1" s="1"/>
  <c r="N236" i="1" s="1"/>
  <c r="K237" i="1"/>
  <c r="M237" i="1" s="1"/>
  <c r="N237" i="1" s="1"/>
  <c r="K79" i="1"/>
  <c r="M79" i="1" s="1"/>
  <c r="N79" i="1" s="1"/>
  <c r="K81" i="1"/>
  <c r="M81" i="1" s="1"/>
  <c r="N81" i="1" s="1"/>
  <c r="K76" i="1"/>
  <c r="M76" i="1" s="1"/>
  <c r="N76" i="1" s="1"/>
  <c r="K77" i="1"/>
  <c r="M77" i="1" s="1"/>
  <c r="N77" i="1" s="1"/>
  <c r="K78" i="1"/>
  <c r="M78" i="1" s="1"/>
  <c r="N78" i="1" s="1"/>
  <c r="K73" i="1"/>
  <c r="M73" i="1" s="1"/>
  <c r="N73" i="1" s="1"/>
  <c r="K74" i="1"/>
  <c r="M74" i="1" s="1"/>
  <c r="N74" i="1" s="1"/>
  <c r="K75" i="1"/>
  <c r="M75" i="1" s="1"/>
  <c r="N75" i="1" s="1"/>
  <c r="K69" i="1"/>
  <c r="M69" i="1" s="1"/>
  <c r="N69" i="1" s="1"/>
  <c r="K70" i="1"/>
  <c r="M70" i="1" s="1"/>
  <c r="N70" i="1" s="1"/>
  <c r="K71" i="1"/>
  <c r="M71" i="1" s="1"/>
  <c r="N71" i="1" s="1"/>
  <c r="K72" i="1"/>
  <c r="M72" i="1" s="1"/>
  <c r="N72" i="1" s="1"/>
  <c r="K67" i="1"/>
  <c r="M67" i="1" s="1"/>
  <c r="N67" i="1" s="1"/>
  <c r="K68" i="1"/>
  <c r="M68" i="1" s="1"/>
  <c r="N68" i="1" s="1"/>
  <c r="K66" i="1"/>
  <c r="M66" i="1" s="1"/>
  <c r="N66" i="1" s="1"/>
  <c r="K57" i="1"/>
  <c r="K58" i="1"/>
  <c r="K56" i="1"/>
  <c r="K94" i="1"/>
  <c r="M94" i="1" s="1"/>
  <c r="N94" i="1" s="1"/>
  <c r="K46" i="1"/>
  <c r="K47" i="1"/>
  <c r="K48" i="1"/>
  <c r="K52" i="1"/>
  <c r="K43" i="1"/>
  <c r="K44" i="1"/>
  <c r="K39" i="1"/>
  <c r="K40" i="1"/>
  <c r="K37" i="1"/>
  <c r="K38" i="1"/>
  <c r="I30" i="1"/>
  <c r="I31" i="1"/>
  <c r="M31" i="1" s="1"/>
  <c r="N31" i="1" s="1"/>
  <c r="I32" i="1"/>
  <c r="M32" i="1" s="1"/>
  <c r="N32" i="1" s="1"/>
  <c r="I34" i="1"/>
  <c r="M34" i="1" s="1"/>
  <c r="N34" i="1" s="1"/>
  <c r="I35" i="1"/>
  <c r="I36" i="1"/>
  <c r="M36" i="1" s="1"/>
  <c r="N36" i="1" s="1"/>
  <c r="I37" i="1"/>
  <c r="I38" i="1"/>
  <c r="I39" i="1"/>
  <c r="I40" i="1"/>
  <c r="I44" i="1"/>
  <c r="I47" i="1"/>
  <c r="I48" i="1"/>
  <c r="I52" i="1"/>
  <c r="I54" i="1"/>
  <c r="I55" i="1"/>
  <c r="I56" i="1"/>
  <c r="I57" i="1"/>
  <c r="N219" i="1" l="1"/>
  <c r="N112" i="1"/>
  <c r="M56" i="1"/>
  <c r="N56" i="1" s="1"/>
  <c r="M30" i="1"/>
  <c r="N30" i="1" s="1"/>
  <c r="M40" i="1"/>
  <c r="N40" i="1" s="1"/>
  <c r="M52" i="1"/>
  <c r="N52" i="1" s="1"/>
  <c r="M58" i="1"/>
  <c r="N58" i="1" s="1"/>
  <c r="M48" i="1"/>
  <c r="N48" i="1" s="1"/>
  <c r="M57" i="1"/>
  <c r="N57" i="1" s="1"/>
  <c r="M47" i="1"/>
  <c r="N47" i="1" s="1"/>
  <c r="M46" i="1"/>
  <c r="N46" i="1" s="1"/>
  <c r="M44" i="1"/>
  <c r="N44" i="1" s="1"/>
  <c r="M37" i="1"/>
  <c r="N37" i="1" s="1"/>
  <c r="M43" i="1"/>
  <c r="N43" i="1" s="1"/>
  <c r="M38" i="1"/>
  <c r="N38" i="1" s="1"/>
</calcChain>
</file>

<file path=xl/sharedStrings.xml><?xml version="1.0" encoding="utf-8"?>
<sst xmlns="http://schemas.openxmlformats.org/spreadsheetml/2006/main" count="1193" uniqueCount="343">
  <si>
    <t xml:space="preserve"> </t>
  </si>
  <si>
    <t>Observaciones:</t>
  </si>
  <si>
    <t>MASCULINO</t>
  </si>
  <si>
    <t>EMPLEADO FIJO</t>
  </si>
  <si>
    <t>DIRECCIÓN DE COMUNICACIONES</t>
  </si>
  <si>
    <t>FEMENINO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</si>
  <si>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</si>
  <si>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</si>
  <si>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</si>
  <si>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</si>
  <si>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</si>
  <si>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</si>
  <si>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FOTÓGRAFO (A)</t>
  </si>
  <si>
    <t>YISEL ONDINA MENDEZ CORDERO</t>
  </si>
  <si>
    <t>GESTOR DE REDES SOCIALES</t>
  </si>
  <si>
    <t>DHARA NOVA GARCIA</t>
  </si>
  <si>
    <t>JOHNNY ALEXANDER GONZALEZ DURAN</t>
  </si>
  <si>
    <t>CARMEN ELIZABETH FELIZ ARIAS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</si>
  <si>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</si>
  <si>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</si>
  <si>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</si>
  <si>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</si>
  <si>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</si>
  <si>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>CAROL LISOMAR BURET DURAN</t>
  </si>
  <si>
    <t>CESAR AUGUSTO PADILLA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</si>
  <si>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</si>
  <si>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</si>
  <si>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</si>
  <si>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</si>
  <si>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</si>
  <si>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</si>
  <si>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</si>
  <si>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</si>
  <si>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NELSON BERNARDO MATEO ABREU</t>
  </si>
  <si>
    <t>ELIANA BEILIN ABREU ADAMEZ</t>
  </si>
  <si>
    <t>ROSAURA NACE</t>
  </si>
  <si>
    <t>NIDIA MARIA PULINARIO HERNANDEZ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</si>
  <si>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</si>
  <si>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</si>
  <si>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</si>
  <si>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</si>
  <si>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</si>
  <si>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DANNY RAFAEL CASADO VICENTE</t>
  </si>
  <si>
    <t>ENCARGADO/A DEPARTAMENTO DE SERVICIO NO PRESENCIAL</t>
  </si>
  <si>
    <t>FELIX ALBERTO MONTERO MONTERO</t>
  </si>
  <si>
    <t>DEPARTAMENTO DE SERVICIO PRESENCIAL</t>
  </si>
  <si>
    <t>ERIBEL MEDRANO</t>
  </si>
  <si>
    <t>ANA CELENIA RODRIGUEZ</t>
  </si>
  <si>
    <t>MARGARET DEL CARMEN PÉREZ</t>
  </si>
  <si>
    <t>YAKIRA GENAO</t>
  </si>
  <si>
    <t>ANA LIMAURY CORDERO</t>
  </si>
  <si>
    <t>RONALD DIAZ</t>
  </si>
  <si>
    <t>HAROLD NASSEF RODRIGUEZ</t>
  </si>
  <si>
    <t>YAWIDA ALTAGRACIA JONES</t>
  </si>
  <si>
    <t>JENNIFER DEL CARMEN PÉREZ</t>
  </si>
  <si>
    <t>EMMI CAROLINA SANCHEZ</t>
  </si>
  <si>
    <t>NERIOLIS ORQUÍDEA ROSSÓ ENCARNACIÓN</t>
  </si>
  <si>
    <t>ARIEL MOTA JIMENEZ</t>
  </si>
  <si>
    <t>MARIO ALMONTE VENTURA</t>
  </si>
  <si>
    <t>MIORQUIS ESTHER PICHARDO PEÑA</t>
  </si>
  <si>
    <t>YENDY SAMANTA RODRIGUEZ TIBURCIO</t>
  </si>
  <si>
    <t>ESMERALDA MARMOLEJOS SANTOS</t>
  </si>
  <si>
    <t>URIS HAIROL HICIANO GÓMEZ</t>
  </si>
  <si>
    <t>JESSICA ANTONIA SEGURA FERRERAS</t>
  </si>
  <si>
    <t>VIRGINIA YANNERIS CASTILLO SANTOS</t>
  </si>
  <si>
    <t>EVELYN SHARINA MARTE HENRIQUEZ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</si>
  <si>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</si>
  <si>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</si>
  <si>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</si>
  <si>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</si>
  <si>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</si>
  <si>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</si>
  <si>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</si>
  <si>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MARTINA SEPTIMO ACEVEDO</t>
  </si>
  <si>
    <t>DIRECCIÓN DE ATENCIÓN CIUDADANA</t>
  </si>
  <si>
    <t>ENCARGADO/A GESTIÓN DE CONTENIDO</t>
  </si>
  <si>
    <t>ALTAGRACIA ORTIZ PINALES</t>
  </si>
  <si>
    <t xml:space="preserve">SECRETARIA 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</si>
  <si>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</si>
  <si>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</si>
  <si>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</si>
  <si>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</si>
  <si>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</si>
  <si>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</si>
  <si>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</si>
  <si>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</si>
  <si>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BARTOLA ALEXIS PÉREZ MATEO</t>
  </si>
  <si>
    <t>ANALISTA ESTADISTICO</t>
  </si>
  <si>
    <t>DEPARTAMENTO DE FORMULACIÓN, MONITOREO Y EVALUACIÓN DE PLANES, PROGRAMAS Y PROYECTOS</t>
  </si>
  <si>
    <t>CRISLIN FLORENTINO NUÑEZ RODRIGUEZ</t>
  </si>
  <si>
    <t>DIRECCIÓN DE PLANIFICACIÓN Y DESARROLLO</t>
  </si>
  <si>
    <t>DIRECCIÓN DATACENTER DEL ESTADO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</si>
  <si>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</si>
  <si>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</si>
  <si>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</si>
  <si>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</si>
  <si>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</si>
  <si>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</si>
  <si>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 xml:space="preserve">MENSAJERO </t>
  </si>
  <si>
    <t>FRANCIS RAMIREZ FAMILIA</t>
  </si>
  <si>
    <t>SEGURIDAD</t>
  </si>
  <si>
    <t>DEPARTAMENTO DE SEGURIDAD</t>
  </si>
  <si>
    <t>MARTIN FIGUEROA MERCEDES</t>
  </si>
  <si>
    <t>FABIO FELIZ</t>
  </si>
  <si>
    <t>NICOLAS FLORENTINO</t>
  </si>
  <si>
    <t>PASCUAL CASTILLO</t>
  </si>
  <si>
    <t>DEPARTAMENTO DE SERVICIOS GENERALES</t>
  </si>
  <si>
    <t>AUXILIAR SERVICIOS GENERALES</t>
  </si>
  <si>
    <t>BÁRBARO MARTINEZ</t>
  </si>
  <si>
    <t>SANDY DE LA CRUZ</t>
  </si>
  <si>
    <t>JOSE LUIS PANIAGUA</t>
  </si>
  <si>
    <t>AUXILIAR SERVICIO GENERALES</t>
  </si>
  <si>
    <t>NELSON ROBLES DEL ORBE</t>
  </si>
  <si>
    <t xml:space="preserve">AUXILIAR DE SERVICIOS GENERALES </t>
  </si>
  <si>
    <t>NICODEMUS MATOS GALVA</t>
  </si>
  <si>
    <t>AUXILIAR DE SERVICIOS GENERALES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</si>
  <si>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</si>
  <si>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</si>
  <si>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</si>
  <si>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</si>
  <si>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</si>
  <si>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</si>
  <si>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</si>
  <si>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</si>
  <si>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</si>
  <si>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</si>
  <si>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</si>
  <si>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</si>
  <si>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</si>
  <si>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</si>
  <si>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</si>
  <si>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TÉCNICO DE COMPRAS</t>
  </si>
  <si>
    <t>DEPARTAMENTO DE COMPRAS Y CONTRATACIONES</t>
  </si>
  <si>
    <t>ISA CELINA COSS SEPULVEDA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</si>
  <si>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</si>
  <si>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</si>
  <si>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</si>
  <si>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</si>
  <si>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</si>
  <si>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</si>
  <si>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</si>
  <si>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</si>
  <si>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</si>
  <si>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 xml:space="preserve">GLORY LUZ SANTANA SENA </t>
  </si>
  <si>
    <t>RECEPCIONISTA</t>
  </si>
  <si>
    <t>DEPARTAMENTO DE RECURSOS HUMANOS</t>
  </si>
  <si>
    <t>ERCILIA DE JESÚS MÁRMOL FLORES</t>
  </si>
  <si>
    <t>JERMANIA GUTIERREZ</t>
  </si>
  <si>
    <t>KATHERINE TINEO FELIZ</t>
  </si>
  <si>
    <t>RIYAIRA MAYI ROSARIO</t>
  </si>
  <si>
    <t>LISANNY ALTAGRACIA LÓPEZ SANTANA</t>
  </si>
  <si>
    <t xml:space="preserve">ADA CRISTAL REYES RODRIGUEZ </t>
  </si>
  <si>
    <t>ENCARGADA DIVISIÓN DE RECLUTAMIENTO, SELECCIÓN Y EVALUACIÓN DE DESEMPEÑO</t>
  </si>
  <si>
    <t>SENAIDA DINOSKA PEÑA PEÑA</t>
  </si>
  <si>
    <t>SECRETARIA</t>
  </si>
  <si>
    <t>CESARINA ALTAGRACIA RAMIREZ MEDINA</t>
  </si>
  <si>
    <t>SOPORTE A USUARIOS</t>
  </si>
  <si>
    <t xml:space="preserve">DEPARTAMENTO DE TECNOLOGÍAS DE LA INFORMACIÓN Y COMUNICACIÓN </t>
  </si>
  <si>
    <t>CHRISTOPHER LUIS DIAZ ESPINOSA</t>
  </si>
  <si>
    <t>ASESOR/A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</si>
  <si>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</si>
  <si>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</si>
  <si>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</si>
  <si>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</si>
  <si>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</si>
  <si>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</si>
  <si>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ENCARGADO/A DIVISIÓN DE IMPLEMENTACIÓN DE NORMAS</t>
  </si>
  <si>
    <t>DEPARTAMENTO DE NORMAS Y ESTÁNDARES</t>
  </si>
  <si>
    <t>KELVIN RAFAEL OSORIO GARCIA</t>
  </si>
  <si>
    <t>ENCARGADO/A DIVISIÓN DE AUDITORÍA Y MONITOREO DE NORMAS</t>
  </si>
  <si>
    <t>EMMANUEL REYES NUÑEZ</t>
  </si>
  <si>
    <t>ANALISTA DE NORMAS Y ESTÁNDARES</t>
  </si>
  <si>
    <t>ENYER PEREZ MATOS</t>
  </si>
  <si>
    <t>ENCARGADO/A DEPARTAMENTO DE NORMAS Y ESTÁNDARES</t>
  </si>
  <si>
    <t>DIRECCIÓN DE TRANSFORMACIÓN DIGITAL GUBERNAMENTAL</t>
  </si>
  <si>
    <t>GINSY AGUILERA GÓMEZ</t>
  </si>
  <si>
    <t>AURORA VIOLETA CASTILLO ARIAS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</si>
  <si>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</si>
  <si>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</si>
  <si>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</si>
  <si>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</si>
  <si>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</si>
  <si>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</si>
  <si>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</si>
  <si>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DIRECTOR GENERAL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</si>
  <si>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</si>
  <si>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</si>
  <si>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</si>
  <si>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</si>
  <si>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</si>
  <si>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</si>
  <si>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</si>
  <si>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</si>
  <si>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</si>
  <si>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</si>
  <si>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</si>
  <si>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</si>
  <si>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</si>
  <si>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</si>
  <si>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>AMBAR CAROLINA GARCIA REINOSO</t>
  </si>
  <si>
    <t>NAOMI YDHIRA JIMENEZ ANGEL</t>
  </si>
  <si>
    <t>ELIZABETH ALTAGRACIA VIDAL MARIANO</t>
  </si>
  <si>
    <t>VANGELY MARIE DE LOS SANTOS CASTILLO</t>
  </si>
  <si>
    <t>CARMEN RITA TOMAS DE LA CRUZ</t>
  </si>
  <si>
    <t>ADMINISTRADOR DE REDES</t>
  </si>
  <si>
    <t xml:space="preserve">                        Nómina de Sueldos - Empleados Fijos</t>
  </si>
  <si>
    <t>GENRY AQUILES LIZARDO OVALLE</t>
  </si>
  <si>
    <t>FELIX EZEQUIEL RABSATT GARCIA</t>
  </si>
  <si>
    <t>JOHNNY DE LOS SANTOS RAMIREZ</t>
  </si>
  <si>
    <t xml:space="preserve">FRANCELYS NICOLE HENRIQUEZ </t>
  </si>
  <si>
    <t>MARIA MINERVA SANCHEZ PEGUERO</t>
  </si>
  <si>
    <t>YENIFER TORRES MENDEZ</t>
  </si>
  <si>
    <t>DIANNELY ADANESIS DE LEON BIVIECA</t>
  </si>
  <si>
    <t>MANUEL ERNESTO ARIAS NÚÑEZ</t>
  </si>
  <si>
    <t>MICHELLE ESTEPHANY SANTOS ÁLVAREZ</t>
  </si>
  <si>
    <t>ARLETTE NOELIA SUERO SANTOS</t>
  </si>
  <si>
    <t>MARÍA LUCIA FRIAS PERALTA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</si>
  <si>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</si>
  <si>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</si>
  <si>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</si>
  <si>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</si>
  <si>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</si>
  <si>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KARINA MARÍA MANCEBO ANDUJAR</t>
  </si>
  <si>
    <t>AUXILIAR ADMINISTRATIVO</t>
  </si>
  <si>
    <t>EDGAR MIGUEL BERASTAIN CUEVAS</t>
  </si>
  <si>
    <t xml:space="preserve">YOLENDRY ALTAGRACIA RODRIGUEZ </t>
  </si>
  <si>
    <t>DISEÑADOR GRAFICO</t>
  </si>
  <si>
    <t>MAITE MAYELIN PEREZ DEL JESUS</t>
  </si>
  <si>
    <t>YANERIS GRISEL DE LA CRUZ</t>
  </si>
  <si>
    <t>TRINIDAD GARCIA GARCIA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</si>
  <si>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</si>
  <si>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</si>
  <si>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</si>
  <si>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</si>
  <si>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</si>
  <si>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</si>
  <si>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</si>
  <si>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JHANNER ALMONTE ALGARROBA</t>
  </si>
  <si>
    <t xml:space="preserve">PORFIRIO MANUEL QUEZADA DIAZ </t>
  </si>
  <si>
    <t>JUANA ANNIKELLY MORA RAMOS</t>
  </si>
  <si>
    <t xml:space="preserve">LOURDES JOSEFINA LIZ PICHARDO </t>
  </si>
  <si>
    <t xml:space="preserve">LUIS ARLES MATOS MATEO </t>
  </si>
  <si>
    <t xml:space="preserve">BERNARDA RODRIGUEZ DE JESUS </t>
  </si>
  <si>
    <t xml:space="preserve">KATHERINE GRULLON ANDUJAR </t>
  </si>
  <si>
    <t>RAYNELI CORPORAN AGRAMONTE</t>
  </si>
  <si>
    <t xml:space="preserve">SAUL EMMANUEL TEJEDA QUEZADA </t>
  </si>
  <si>
    <t xml:space="preserve">GABRIELA MARIE VERAS SANTO </t>
  </si>
  <si>
    <t>IVÁN MANUEL GUZMAN TRONCOSO</t>
  </si>
  <si>
    <t>FRANCISCO  JIMÉNEZ RODRIGUEZ</t>
  </si>
  <si>
    <t>ALEIDA SUAREZ GUZMÁN</t>
  </si>
  <si>
    <t>MARIANA RONDÓN</t>
  </si>
  <si>
    <t>RAMÓN PIMENTEL</t>
  </si>
  <si>
    <t>SCARLET MARIEL SORIANO MEDRANO</t>
  </si>
  <si>
    <t xml:space="preserve">BIRNA ESTHER MONTILLA TEJEDA </t>
  </si>
  <si>
    <t>COORDINADOR/A DE RELACIONES INFORMATIVAS</t>
  </si>
  <si>
    <t>DIRECCIÓN DE RELACIONES INTERINSTITUCIONALES E INTERNACIONALES</t>
  </si>
  <si>
    <t>(1*) Deducción directa en declaración ISR empleados del SUIRPLUS. Rentas hasta RD$416,220.00 están exentas.</t>
  </si>
  <si>
    <t>BARTOLOME YAQUE PUJALS SUAREZ</t>
  </si>
  <si>
    <t>EMILY ALMONTE CALVO</t>
  </si>
  <si>
    <t>DIANA KATHERINE RIVAS REYES</t>
  </si>
  <si>
    <t xml:space="preserve">JUAN MIGUEL PÉREZ VARGAS </t>
  </si>
  <si>
    <t>MARCOS MICHEL CASTILLO</t>
  </si>
  <si>
    <t>ELCINY MARLENDY ENCARNACION REYES</t>
  </si>
  <si>
    <t>GLENN VICTOR MINAYA TORRES</t>
  </si>
  <si>
    <t>DANIELA MARIE PEREZ ALMONTE</t>
  </si>
  <si>
    <t>ASISTENTE</t>
  </si>
  <si>
    <t>GUSTAVO ADOLFO VALVERDE DE SOTO</t>
  </si>
  <si>
    <t xml:space="preserve">FRANCISCO FELIX DE JESUS JIMENEZ </t>
  </si>
  <si>
    <t>LIBRE NOMBRAMIENTO Y REMOCIÓN</t>
  </si>
  <si>
    <t>TOTAL GENERAL</t>
  </si>
  <si>
    <t>FREDDY GUERRERO</t>
  </si>
  <si>
    <t>ROSA MARIA CABRERA GUZMAN</t>
  </si>
  <si>
    <t>AGAPITO BERROA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</si>
  <si>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</si>
  <si>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</si>
  <si>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</si>
  <si>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ZOILA DELFINA RODRIGUEZ</t>
  </si>
  <si>
    <t>ADONYS SAMUEL MONTERO GARCIA</t>
  </si>
  <si>
    <t>STEFANI MARIOLI MIESES HERNANDEZ</t>
  </si>
  <si>
    <t>TÉCNICO DE RECURSOS HUMANOS</t>
  </si>
  <si>
    <t>ANALISTA DE RECURSOS HUMANOS</t>
  </si>
  <si>
    <t>BERNARDA PINEDA RAMIREZ</t>
  </si>
  <si>
    <t>TECNICO ADMINISTRATIVO</t>
  </si>
  <si>
    <t>TECNICO DE DOCUMENTACION</t>
  </si>
  <si>
    <t>CAMARERA DESPACHO</t>
  </si>
  <si>
    <t>BEYARECI MIGUELINA NIVAR BASORA</t>
  </si>
  <si>
    <t>YSHAMEL DE LOS SANTOS DE OLEO</t>
  </si>
  <si>
    <t>MAITTE YDANESY PINEYRO GUZMAN</t>
  </si>
  <si>
    <t>IRINA MARIA ORTIZ MEJIA</t>
  </si>
  <si>
    <t>ASISTENTE EJECUTIVA</t>
  </si>
  <si>
    <t>YANIRA JOSEFINA ROQUE FELIZ</t>
  </si>
  <si>
    <t>MAXIEL RIVERA FELIX</t>
  </si>
  <si>
    <t>COORDINADORA DE DESPACHO</t>
  </si>
  <si>
    <t>MARCOS RADHAMES VALERIO DE LA CRUZ</t>
  </si>
  <si>
    <t>YADALI ALTAGRACIA REYES VARGAS</t>
  </si>
  <si>
    <t>DAYAN SIERRA ARIAS</t>
  </si>
  <si>
    <t>GENO MARTINEZ</t>
  </si>
  <si>
    <t>CESAR LEBRON PATXOT</t>
  </si>
  <si>
    <t xml:space="preserve">CARMEN ROSA MERCEDES MIRANDA </t>
  </si>
  <si>
    <t>YELISSA MARIA NOVA CASTILLO</t>
  </si>
  <si>
    <t>AUXILAR ADMINISTRATIVO</t>
  </si>
  <si>
    <t>HARLIN JUAN DE COO ORTEGA</t>
  </si>
  <si>
    <t>EDWARD FERNANDO MONTERO PEREZ</t>
  </si>
  <si>
    <t>AZILDE MIGUELINA GUILIANI GOMEZ</t>
  </si>
  <si>
    <t>ALTAGRACIA YNES LOPEZ ALMONTE</t>
  </si>
  <si>
    <t>DIRECTORA ADMINISTRATIVA FINANCIERA</t>
  </si>
  <si>
    <t>ROBERTO CARLOS VILLANUEVA ALMONTE</t>
  </si>
  <si>
    <t>YEREIDY CRISTINA BURGOS DECHAMPS</t>
  </si>
  <si>
    <t>ENA ALEYDA MATA MATA</t>
  </si>
  <si>
    <t>ZORAIDA DEL CARMEN ROSA PAULINO</t>
  </si>
  <si>
    <t>MARIDALIA MENDEZ CESPEDES</t>
  </si>
  <si>
    <t>WALQUIRIA YANIBEL VENTURA HERNANDEZ</t>
  </si>
  <si>
    <t>WILLENA GOMEZ DE LOS SANTOS</t>
  </si>
  <si>
    <t>IRALSA JERMAIWINI LIRANZO SALCEDO</t>
  </si>
  <si>
    <t>YANILSA ELIANA SIME PENA</t>
  </si>
  <si>
    <t>DILEINNY ROSH RODRIGUEZ LIZARDO</t>
  </si>
  <si>
    <t>DARIANA RODRIGUEZ RODRIGUEZ</t>
  </si>
  <si>
    <t>KAREN MASSIEL FERNANDEZ GARCIA</t>
  </si>
  <si>
    <t>BLEINNE MICHELL RODRIGUEZ CRUZ</t>
  </si>
  <si>
    <t>FRANYINI POLANCO POLANCO</t>
  </si>
  <si>
    <t>DIONIS MIGUEL MARTINEZ RAMIREZ</t>
  </si>
  <si>
    <t>CHRISTOPHER GABRIEL ALMONTE PENA</t>
  </si>
  <si>
    <t>NEFERTARIS RAMOS ACEVEDO</t>
  </si>
  <si>
    <t>ALFRED TEJADA PEREZ</t>
  </si>
  <si>
    <t>ARLETTE DAIANA MADERA CRUZ</t>
  </si>
  <si>
    <t>DESIREE TORRES ROJAS</t>
  </si>
  <si>
    <t>NAYELI FERRERIRAS HERNANDEZ</t>
  </si>
  <si>
    <t>JHON LUIS GUILLEN DIAZ</t>
  </si>
  <si>
    <t>STIVENSON RAFAEL MADERA CRUZ</t>
  </si>
  <si>
    <t xml:space="preserve">STEPHANI MADRIGAL ENCARNACIÓN </t>
  </si>
  <si>
    <t>MARYGRACIA AQUINO PEREZ</t>
  </si>
  <si>
    <t>MARGARITA BAEZ REYES</t>
  </si>
  <si>
    <t>JORGE LUIS ABREU DURAN</t>
  </si>
  <si>
    <t>DINEIRI MICHEL CAPELLAN HERNANDEZ</t>
  </si>
  <si>
    <t>DANIEL ISMAEL REYES TORRES</t>
  </si>
  <si>
    <t>GREGORIA MERCEDES PEREZ SANTOS</t>
  </si>
  <si>
    <t>BETHANIA ROSARIO SANCHEZ</t>
  </si>
  <si>
    <t>NELSY NATIVIDAD FELIZ RUIZ DE PEREZ</t>
  </si>
  <si>
    <t>ELIAN GARCIA ALCANTARA</t>
  </si>
  <si>
    <t>AUXILIAR ADMINISTRATIVO (A)</t>
  </si>
  <si>
    <t>OSCAURY VENTURA TAVERAS</t>
  </si>
  <si>
    <t>ALFREDO EMMANUEL CAPELLAN LORA</t>
  </si>
  <si>
    <r>
      <t xml:space="preserve">                   Correspondiente al mes de Octubre del</t>
    </r>
    <r>
      <rPr>
        <b/>
        <u/>
        <sz val="26"/>
        <rFont val="Poppins"/>
      </rPr>
      <t xml:space="preserve">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</si>
</sst>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D$&quot;#,##0.00"/>
    <numFmt numFmtId="165" formatCode="#,##0.00000000000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sz val="24"/>
      <color theme="1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b/>
      <u/>
      <sz val="26"/>
      <name val="Poppins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62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8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5" fontId="5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164" fontId="10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5" fillId="0" borderId="0" xfId="0" applyFont="1"/>
    <xf numFmtId="0" fontId="12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right" vertical="center" wrapText="1"/>
    </xf>
    <xf numFmtId="0" fontId="12" fillId="4" borderId="4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</cellXfs>
  <cellStyles count="2">
    <cellStyle name="Normal" xfId="0" builtinId="0"/>
    <cellStyle name="Normal 2" xfId="1" xr:uid="{53B3E11A-7C9E-481E-B8CB-A866E2E4C041}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301624</xdr:colOff>
      <xdr:row>0</xdr:row>
      <xdr:rowOff>595311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0749" y="595311"/>
          <a:ext cx="4318001" cy="1762125"/>
        </a:xfrm>
        <a:prstGeom prst="rect">
          <a:avLst/>
        </a:prstGeom>
        <a:ln/>
      </xdr:spPr>
    </xdr:pic>
    <xdr:clientData/>
  </xdr:oneCellAnchor>
  <xdr:twoCellAnchor editAs="oneCell">
    <xdr:from>
      <xdr:col>2</xdr:col>
      <xdr:colOff>3762374</xdr:colOff>
      <xdr:row>1</xdr:row>
      <xdr:rowOff>80963</xdr:rowOff>
    </xdr:from>
    <xdr:to>
      <xdr:col>3</xdr:col>
      <xdr:colOff>3309937</xdr:colOff>
      <xdr:row>3</xdr:row>
      <xdr:rowOff>414338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92BEBCFA-DEBF-E8F9-7AC5-B55037532B8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595937" y="366713"/>
          <a:ext cx="4310063" cy="19050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2:DV259"/>
  <sheetViews>
    <sheetView showGridLines="0" tabSelected="1" topLeftCell="D1" zoomScale="40" zoomScaleNormal="40" zoomScaleSheetLayoutView="30" workbookViewId="0">
      <selection activeCell="E246" sqref="E246"/>
    </sheetView>
  </sheetViews>
  <sheetFormatPr baseColWidth="10" defaultColWidth="9.140625" defaultRowHeight="21.75" x14ac:dyDescent="0.6"/>
  <cols>
    <col min="1" max="1" width="9.140625" style="1"/>
    <col min="2" max="2" width="18.140625" style="3" customWidth="1"/>
    <col min="3" max="3" width="71.28515625" style="36" customWidth="1"/>
    <col min="4" max="4" width="96.5703125" style="30" customWidth="1"/>
    <col min="5" max="5" width="90.85546875" style="4" customWidth="1"/>
    <col min="6" max="6" width="61.42578125" style="3" customWidth="1"/>
    <col min="7" max="7" width="46.42578125" style="3" customWidth="1"/>
    <col min="8" max="8" width="53.85546875" style="3" customWidth="1"/>
    <col min="9" max="9" width="45.140625" style="5" customWidth="1"/>
    <col min="10" max="10" width="45.140625" style="3" customWidth="1"/>
    <col min="11" max="11" width="43.7109375" style="3" customWidth="1"/>
    <col min="12" max="12" width="44.42578125" style="5" customWidth="1"/>
    <col min="13" max="13" width="49.140625" style="3" customWidth="1"/>
    <col min="14" max="14" width="63.28515625" style="3" customWidth="1"/>
    <col min="15" max="16384" width="9.140625" style="1"/>
  </cols>
  <sheetData>
    <row r="2" spans="2:14" s="14" customFormat="1" ht="61.5" x14ac:dyDescent="0.9">
      <c r="B2" s="50" t="s">
        <v>198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2:14" s="14" customFormat="1" ht="61.5" x14ac:dyDescent="0.9">
      <c r="B3" s="51" t="s">
        <v>205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2:14" s="14" customFormat="1" ht="61.5" x14ac:dyDescent="0.9">
      <c r="B4" s="51" t="s">
        <v>342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2:14" s="2" customFormat="1" ht="101.25" customHeight="1" x14ac:dyDescent="0.25">
      <c r="B5" s="15" t="s">
        <v>197</v>
      </c>
      <c r="C5" s="15" t="s">
        <v>196</v>
      </c>
      <c r="D5" s="16" t="s">
        <v>195</v>
      </c>
      <c r="E5" s="16" t="s">
        <v>194</v>
      </c>
      <c r="F5" s="16" t="s">
        <v>193</v>
      </c>
      <c r="G5" s="15" t="s">
        <v>192</v>
      </c>
      <c r="H5" s="15" t="s">
        <v>191</v>
      </c>
      <c r="I5" s="15" t="s">
        <v>190</v>
      </c>
      <c r="J5" s="15" t="s">
        <v>189</v>
      </c>
      <c r="K5" s="15" t="s">
        <v>188</v>
      </c>
      <c r="L5" s="15" t="s">
        <v>187</v>
      </c>
      <c r="M5" s="15" t="s">
        <v>186</v>
      </c>
      <c r="N5" s="15" t="s">
        <v>185</v>
      </c>
    </row>
    <row r="6" spans="2:14" s="55" customFormat="1" ht="120.75" customHeight="1" x14ac:dyDescent="0.25">
      <c r="B6" s="52">
        <v>1</v>
      </c>
      <c r="C6" s="53" t="s">
        <v>257</v>
      </c>
      <c r="D6" s="53" t="s">
        <v>181</v>
      </c>
      <c r="E6" s="52" t="s">
        <v>184</v>
      </c>
      <c r="F6" s="52" t="s">
        <v>268</v>
      </c>
      <c r="G6" s="52" t="s">
        <v>2</v>
      </c>
      <c r="H6" s="54">
        <v>295000</v>
      </c>
      <c r="I6" s="54">
        <v>8466.5</v>
      </c>
      <c r="J6" s="54">
        <v>58794.89</v>
      </c>
      <c r="K6" s="54">
        <v>5685.41</v>
      </c>
      <c r="L6" s="54">
        <v>1939.61</v>
      </c>
      <c r="M6" s="54">
        <f>I6+J6+K6+L6</f>
        <v>74886.41</v>
      </c>
      <c r="N6" s="54">
        <f>H6-M6</f>
        <v>220113.59</v>
      </c>
    </row>
    <row r="7" spans="2:14" s="55" customFormat="1" ht="120.75" customHeight="1" x14ac:dyDescent="0.25">
      <c r="B7" s="52">
        <v>2</v>
      </c>
      <c r="C7" s="53" t="s">
        <v>183</v>
      </c>
      <c r="D7" s="53" t="s">
        <v>181</v>
      </c>
      <c r="E7" s="52" t="s">
        <v>154</v>
      </c>
      <c r="F7" s="52" t="s">
        <v>3</v>
      </c>
      <c r="G7" s="52" t="s">
        <v>5</v>
      </c>
      <c r="H7" s="54">
        <v>60000</v>
      </c>
      <c r="I7" s="54">
        <f t="shared" ref="I7:I29" si="0">+H7*2.87%</f>
        <v>1722</v>
      </c>
      <c r="J7" s="54">
        <v>3486.68</v>
      </c>
      <c r="K7" s="54">
        <f>+H7*3.04%</f>
        <v>1824</v>
      </c>
      <c r="L7" s="54">
        <v>25</v>
      </c>
      <c r="M7" s="54">
        <f t="shared" ref="M7:M72" si="1">I7+J7+K7+L7</f>
        <v>7057.68</v>
      </c>
      <c r="N7" s="54">
        <f t="shared" ref="N7:N70" si="2">H7-M7</f>
        <v>52942.32</v>
      </c>
    </row>
    <row r="8" spans="2:14" s="55" customFormat="1" ht="120.75" customHeight="1" x14ac:dyDescent="0.25">
      <c r="B8" s="52">
        <v>3</v>
      </c>
      <c r="C8" s="53" t="s">
        <v>264</v>
      </c>
      <c r="D8" s="53" t="s">
        <v>181</v>
      </c>
      <c r="E8" s="52" t="s">
        <v>265</v>
      </c>
      <c r="F8" s="52" t="s">
        <v>3</v>
      </c>
      <c r="G8" s="52" t="s">
        <v>5</v>
      </c>
      <c r="H8" s="54">
        <v>90000</v>
      </c>
      <c r="I8" s="54">
        <f t="shared" si="0"/>
        <v>2583</v>
      </c>
      <c r="J8" s="54">
        <v>9753.1200000000008</v>
      </c>
      <c r="K8" s="54">
        <f t="shared" ref="K8:K83" si="3">+H8*3.04%</f>
        <v>2736</v>
      </c>
      <c r="L8" s="54">
        <v>25</v>
      </c>
      <c r="M8" s="54">
        <f t="shared" si="1"/>
        <v>15097.12</v>
      </c>
      <c r="N8" s="54">
        <f t="shared" si="2"/>
        <v>74902.880000000005</v>
      </c>
    </row>
    <row r="9" spans="2:14" s="55" customFormat="1" ht="120.75" customHeight="1" x14ac:dyDescent="0.25">
      <c r="B9" s="52">
        <v>4</v>
      </c>
      <c r="C9" s="53" t="s">
        <v>182</v>
      </c>
      <c r="D9" s="53" t="s">
        <v>178</v>
      </c>
      <c r="E9" s="52" t="s">
        <v>180</v>
      </c>
      <c r="F9" s="52" t="s">
        <v>3</v>
      </c>
      <c r="G9" s="52" t="s">
        <v>5</v>
      </c>
      <c r="H9" s="54">
        <v>80000</v>
      </c>
      <c r="I9" s="54">
        <f t="shared" si="0"/>
        <v>2296</v>
      </c>
      <c r="J9" s="54">
        <v>7400.87</v>
      </c>
      <c r="K9" s="54">
        <f t="shared" si="3"/>
        <v>2432</v>
      </c>
      <c r="L9" s="54">
        <v>25</v>
      </c>
      <c r="M9" s="54">
        <f t="shared" si="1"/>
        <v>12153.869999999999</v>
      </c>
      <c r="N9" s="54">
        <f t="shared" si="2"/>
        <v>67846.13</v>
      </c>
    </row>
    <row r="10" spans="2:14" s="55" customFormat="1" ht="120.75" customHeight="1" x14ac:dyDescent="0.25">
      <c r="B10" s="52">
        <v>5</v>
      </c>
      <c r="C10" s="53" t="s">
        <v>266</v>
      </c>
      <c r="D10" s="53" t="s">
        <v>181</v>
      </c>
      <c r="E10" s="52" t="s">
        <v>159</v>
      </c>
      <c r="F10" s="52" t="s">
        <v>3</v>
      </c>
      <c r="G10" s="52" t="s">
        <v>2</v>
      </c>
      <c r="H10" s="54">
        <v>184000</v>
      </c>
      <c r="I10" s="54">
        <f t="shared" si="0"/>
        <v>5280.8</v>
      </c>
      <c r="J10" s="54">
        <v>31864.27</v>
      </c>
      <c r="K10" s="54">
        <f t="shared" si="3"/>
        <v>5593.6</v>
      </c>
      <c r="L10" s="54">
        <v>25</v>
      </c>
      <c r="M10" s="54">
        <f t="shared" si="1"/>
        <v>42763.67</v>
      </c>
      <c r="N10" s="54">
        <f t="shared" si="2"/>
        <v>141236.33000000002</v>
      </c>
    </row>
    <row r="11" spans="2:14" s="55" customFormat="1" ht="120.75" customHeight="1" x14ac:dyDescent="0.25">
      <c r="B11" s="52">
        <v>6</v>
      </c>
      <c r="C11" s="53" t="s">
        <v>267</v>
      </c>
      <c r="D11" s="53" t="s">
        <v>181</v>
      </c>
      <c r="E11" s="52" t="s">
        <v>159</v>
      </c>
      <c r="F11" s="52" t="s">
        <v>3</v>
      </c>
      <c r="G11" s="52" t="s">
        <v>2</v>
      </c>
      <c r="H11" s="54">
        <v>175000</v>
      </c>
      <c r="I11" s="54">
        <f t="shared" si="0"/>
        <v>5022.5</v>
      </c>
      <c r="J11" s="54">
        <v>29747.24</v>
      </c>
      <c r="K11" s="54">
        <f t="shared" si="3"/>
        <v>5320</v>
      </c>
      <c r="L11" s="54">
        <v>25</v>
      </c>
      <c r="M11" s="54">
        <f t="shared" si="1"/>
        <v>40114.740000000005</v>
      </c>
      <c r="N11" s="54">
        <f t="shared" si="2"/>
        <v>134885.26</v>
      </c>
    </row>
    <row r="12" spans="2:14" s="55" customFormat="1" ht="120.75" customHeight="1" x14ac:dyDescent="0.25">
      <c r="B12" s="52">
        <v>7</v>
      </c>
      <c r="C12" s="53" t="s">
        <v>206</v>
      </c>
      <c r="D12" s="53" t="s">
        <v>181</v>
      </c>
      <c r="E12" s="52" t="s">
        <v>159</v>
      </c>
      <c r="F12" s="52" t="s">
        <v>3</v>
      </c>
      <c r="G12" s="52" t="s">
        <v>2</v>
      </c>
      <c r="H12" s="54">
        <v>190000</v>
      </c>
      <c r="I12" s="54">
        <v>5453</v>
      </c>
      <c r="J12" s="54">
        <v>33298.269999999997</v>
      </c>
      <c r="K12" s="54">
        <v>5685.41</v>
      </c>
      <c r="L12" s="54">
        <v>25</v>
      </c>
      <c r="M12" s="54">
        <f t="shared" si="1"/>
        <v>44461.679999999993</v>
      </c>
      <c r="N12" s="54">
        <f t="shared" si="2"/>
        <v>145538.32</v>
      </c>
    </row>
    <row r="13" spans="2:14" s="55" customFormat="1" ht="120.75" customHeight="1" x14ac:dyDescent="0.25">
      <c r="B13" s="52">
        <v>8</v>
      </c>
      <c r="C13" s="53" t="s">
        <v>259</v>
      </c>
      <c r="D13" s="53" t="s">
        <v>181</v>
      </c>
      <c r="E13" s="52" t="s">
        <v>159</v>
      </c>
      <c r="F13" s="52" t="s">
        <v>3</v>
      </c>
      <c r="G13" s="52" t="s">
        <v>5</v>
      </c>
      <c r="H13" s="54">
        <v>200000</v>
      </c>
      <c r="I13" s="54">
        <v>5740</v>
      </c>
      <c r="J13" s="54">
        <v>35726.519999999997</v>
      </c>
      <c r="K13" s="54">
        <v>5685.41</v>
      </c>
      <c r="L13" s="54">
        <v>3854.22</v>
      </c>
      <c r="M13" s="54">
        <f t="shared" si="1"/>
        <v>51006.149999999994</v>
      </c>
      <c r="N13" s="54">
        <f t="shared" si="2"/>
        <v>148993.85</v>
      </c>
    </row>
    <row r="14" spans="2:14" s="55" customFormat="1" ht="120.75" customHeight="1" x14ac:dyDescent="0.25">
      <c r="B14" s="52">
        <v>9</v>
      </c>
      <c r="C14" s="53" t="s">
        <v>260</v>
      </c>
      <c r="D14" s="53" t="s">
        <v>181</v>
      </c>
      <c r="E14" s="52" t="s">
        <v>159</v>
      </c>
      <c r="F14" s="52" t="s">
        <v>3</v>
      </c>
      <c r="G14" s="52" t="s">
        <v>2</v>
      </c>
      <c r="H14" s="54">
        <v>180000</v>
      </c>
      <c r="I14" s="54">
        <f t="shared" si="0"/>
        <v>5166</v>
      </c>
      <c r="J14" s="54">
        <v>30923.37</v>
      </c>
      <c r="K14" s="54">
        <f t="shared" si="3"/>
        <v>5472</v>
      </c>
      <c r="L14" s="54">
        <v>25</v>
      </c>
      <c r="M14" s="54">
        <f t="shared" si="1"/>
        <v>41586.369999999995</v>
      </c>
      <c r="N14" s="54">
        <f t="shared" si="2"/>
        <v>138413.63</v>
      </c>
    </row>
    <row r="15" spans="2:14" s="55" customFormat="1" ht="120.75" customHeight="1" x14ac:dyDescent="0.25">
      <c r="B15" s="52">
        <v>10</v>
      </c>
      <c r="C15" s="53" t="s">
        <v>247</v>
      </c>
      <c r="D15" s="53" t="s">
        <v>181</v>
      </c>
      <c r="E15" s="52" t="s">
        <v>159</v>
      </c>
      <c r="F15" s="52" t="s">
        <v>3</v>
      </c>
      <c r="G15" s="52" t="s">
        <v>2</v>
      </c>
      <c r="H15" s="54">
        <v>175000</v>
      </c>
      <c r="I15" s="54">
        <f t="shared" si="0"/>
        <v>5022.5</v>
      </c>
      <c r="J15" s="54">
        <v>29747.24</v>
      </c>
      <c r="K15" s="54">
        <f t="shared" si="3"/>
        <v>5320</v>
      </c>
      <c r="L15" s="54">
        <v>25</v>
      </c>
      <c r="M15" s="54">
        <f t="shared" si="1"/>
        <v>40114.740000000005</v>
      </c>
      <c r="N15" s="54">
        <f t="shared" si="2"/>
        <v>134885.26</v>
      </c>
    </row>
    <row r="16" spans="2:14" s="55" customFormat="1" ht="120.75" customHeight="1" x14ac:dyDescent="0.25">
      <c r="B16" s="52">
        <v>11</v>
      </c>
      <c r="C16" s="53" t="s">
        <v>285</v>
      </c>
      <c r="D16" s="53" t="s">
        <v>181</v>
      </c>
      <c r="E16" s="52" t="s">
        <v>159</v>
      </c>
      <c r="F16" s="52" t="s">
        <v>3</v>
      </c>
      <c r="G16" s="52" t="s">
        <v>5</v>
      </c>
      <c r="H16" s="54">
        <v>150000</v>
      </c>
      <c r="I16" s="54">
        <f t="shared" si="0"/>
        <v>4305</v>
      </c>
      <c r="J16" s="54">
        <v>23866.62</v>
      </c>
      <c r="K16" s="54">
        <f t="shared" si="3"/>
        <v>4560</v>
      </c>
      <c r="L16" s="54">
        <v>25</v>
      </c>
      <c r="M16" s="54">
        <f t="shared" si="1"/>
        <v>32756.62</v>
      </c>
      <c r="N16" s="54">
        <f t="shared" si="2"/>
        <v>117243.38</v>
      </c>
    </row>
    <row r="17" spans="2:14" s="55" customFormat="1" ht="120.75" customHeight="1" x14ac:dyDescent="0.25">
      <c r="B17" s="52">
        <v>12</v>
      </c>
      <c r="C17" s="53" t="s">
        <v>330</v>
      </c>
      <c r="D17" s="53" t="s">
        <v>181</v>
      </c>
      <c r="E17" s="52" t="s">
        <v>159</v>
      </c>
      <c r="F17" s="52" t="s">
        <v>3</v>
      </c>
      <c r="G17" s="52" t="s">
        <v>5</v>
      </c>
      <c r="H17" s="54">
        <v>150000</v>
      </c>
      <c r="I17" s="54">
        <f>+H17*2.87%</f>
        <v>4305</v>
      </c>
      <c r="J17" s="54">
        <v>23866.62</v>
      </c>
      <c r="K17" s="54">
        <f t="shared" si="3"/>
        <v>4560</v>
      </c>
      <c r="L17" s="54">
        <v>25</v>
      </c>
      <c r="M17" s="54">
        <f t="shared" si="1"/>
        <v>32756.62</v>
      </c>
      <c r="N17" s="54">
        <f t="shared" si="2"/>
        <v>117243.38</v>
      </c>
    </row>
    <row r="18" spans="2:14" s="55" customFormat="1" ht="120.75" customHeight="1" x14ac:dyDescent="0.25">
      <c r="B18" s="52">
        <v>13</v>
      </c>
      <c r="C18" s="53" t="s">
        <v>331</v>
      </c>
      <c r="D18" s="53" t="s">
        <v>181</v>
      </c>
      <c r="E18" s="52" t="s">
        <v>159</v>
      </c>
      <c r="F18" s="52" t="s">
        <v>3</v>
      </c>
      <c r="G18" s="52" t="s">
        <v>5</v>
      </c>
      <c r="H18" s="54">
        <v>180000</v>
      </c>
      <c r="I18" s="54">
        <f>+H18*2.87%</f>
        <v>5166</v>
      </c>
      <c r="J18" s="54">
        <v>30923.37</v>
      </c>
      <c r="K18" s="54">
        <f t="shared" si="3"/>
        <v>5472</v>
      </c>
      <c r="L18" s="54">
        <v>25</v>
      </c>
      <c r="M18" s="54">
        <f t="shared" si="1"/>
        <v>41586.369999999995</v>
      </c>
      <c r="N18" s="54">
        <f t="shared" si="2"/>
        <v>138413.63</v>
      </c>
    </row>
    <row r="19" spans="2:14" s="55" customFormat="1" ht="120.75" customHeight="1" x14ac:dyDescent="0.25">
      <c r="B19" s="52">
        <v>14</v>
      </c>
      <c r="C19" s="53" t="s">
        <v>332</v>
      </c>
      <c r="D19" s="53" t="s">
        <v>181</v>
      </c>
      <c r="E19" s="52" t="s">
        <v>159</v>
      </c>
      <c r="F19" s="52" t="s">
        <v>3</v>
      </c>
      <c r="G19" s="52" t="s">
        <v>2</v>
      </c>
      <c r="H19" s="54">
        <v>100000</v>
      </c>
      <c r="I19" s="54">
        <f>+H19*2.87%</f>
        <v>2870</v>
      </c>
      <c r="J19" s="54">
        <v>12105.37</v>
      </c>
      <c r="K19" s="54">
        <f t="shared" si="3"/>
        <v>3040</v>
      </c>
      <c r="L19" s="54">
        <v>25</v>
      </c>
      <c r="M19" s="54">
        <f t="shared" si="1"/>
        <v>18040.370000000003</v>
      </c>
      <c r="N19" s="54">
        <f t="shared" si="2"/>
        <v>81959.63</v>
      </c>
    </row>
    <row r="20" spans="2:14" s="55" customFormat="1" ht="120.75" customHeight="1" x14ac:dyDescent="0.25">
      <c r="B20" s="52">
        <v>15</v>
      </c>
      <c r="C20" s="53" t="s">
        <v>263</v>
      </c>
      <c r="D20" s="53" t="s">
        <v>181</v>
      </c>
      <c r="E20" s="52" t="s">
        <v>95</v>
      </c>
      <c r="F20" s="52" t="s">
        <v>3</v>
      </c>
      <c r="G20" s="52" t="s">
        <v>2</v>
      </c>
      <c r="H20" s="54">
        <v>26000</v>
      </c>
      <c r="I20" s="54">
        <f t="shared" si="0"/>
        <v>746.2</v>
      </c>
      <c r="J20" s="54">
        <v>0</v>
      </c>
      <c r="K20" s="54">
        <f t="shared" si="3"/>
        <v>790.4</v>
      </c>
      <c r="L20" s="54">
        <v>25</v>
      </c>
      <c r="M20" s="54">
        <f t="shared" si="1"/>
        <v>1561.6</v>
      </c>
      <c r="N20" s="54">
        <f t="shared" si="2"/>
        <v>24438.400000000001</v>
      </c>
    </row>
    <row r="21" spans="2:14" s="55" customFormat="1" ht="120.75" customHeight="1" x14ac:dyDescent="0.25">
      <c r="B21" s="52">
        <v>16</v>
      </c>
      <c r="C21" s="53" t="s">
        <v>261</v>
      </c>
      <c r="D21" s="53" t="s">
        <v>181</v>
      </c>
      <c r="E21" s="52" t="s">
        <v>92</v>
      </c>
      <c r="F21" s="52" t="s">
        <v>3</v>
      </c>
      <c r="G21" s="52" t="s">
        <v>2</v>
      </c>
      <c r="H21" s="54">
        <v>35000</v>
      </c>
      <c r="I21" s="54">
        <f t="shared" si="0"/>
        <v>1004.5</v>
      </c>
      <c r="J21" s="54">
        <v>0</v>
      </c>
      <c r="K21" s="54">
        <f t="shared" si="3"/>
        <v>1064</v>
      </c>
      <c r="L21" s="54">
        <v>25</v>
      </c>
      <c r="M21" s="54">
        <f t="shared" si="1"/>
        <v>2093.5</v>
      </c>
      <c r="N21" s="54">
        <f t="shared" si="2"/>
        <v>32906.5</v>
      </c>
    </row>
    <row r="22" spans="2:14" s="55" customFormat="1" ht="120.75" customHeight="1" x14ac:dyDescent="0.25">
      <c r="B22" s="52">
        <v>17</v>
      </c>
      <c r="C22" s="53" t="s">
        <v>272</v>
      </c>
      <c r="D22" s="53" t="s">
        <v>181</v>
      </c>
      <c r="E22" s="52" t="s">
        <v>92</v>
      </c>
      <c r="F22" s="52" t="s">
        <v>3</v>
      </c>
      <c r="G22" s="52" t="s">
        <v>2</v>
      </c>
      <c r="H22" s="54">
        <v>50000</v>
      </c>
      <c r="I22" s="54">
        <f t="shared" si="0"/>
        <v>1435</v>
      </c>
      <c r="J22" s="54">
        <v>1854</v>
      </c>
      <c r="K22" s="54">
        <f t="shared" si="3"/>
        <v>1520</v>
      </c>
      <c r="L22" s="54">
        <v>25</v>
      </c>
      <c r="M22" s="54">
        <f t="shared" si="1"/>
        <v>4834</v>
      </c>
      <c r="N22" s="54">
        <f t="shared" si="2"/>
        <v>45166</v>
      </c>
    </row>
    <row r="23" spans="2:14" s="55" customFormat="1" ht="120.75" customHeight="1" x14ac:dyDescent="0.25">
      <c r="B23" s="52">
        <v>18</v>
      </c>
      <c r="C23" s="53" t="s">
        <v>291</v>
      </c>
      <c r="D23" s="53" t="s">
        <v>181</v>
      </c>
      <c r="E23" s="52" t="s">
        <v>292</v>
      </c>
      <c r="F23" s="52" t="s">
        <v>3</v>
      </c>
      <c r="G23" s="52" t="s">
        <v>2</v>
      </c>
      <c r="H23" s="54">
        <v>130000</v>
      </c>
      <c r="I23" s="54">
        <f t="shared" ref="I23" si="4">+H23*2.87%</f>
        <v>3731</v>
      </c>
      <c r="J23" s="54">
        <v>19162.12</v>
      </c>
      <c r="K23" s="54">
        <f t="shared" ref="K23" si="5">+H23*3.04%</f>
        <v>3952</v>
      </c>
      <c r="L23" s="54">
        <v>25</v>
      </c>
      <c r="M23" s="54">
        <f t="shared" si="1"/>
        <v>26870.12</v>
      </c>
      <c r="N23" s="54">
        <f t="shared" si="2"/>
        <v>103129.88</v>
      </c>
    </row>
    <row r="24" spans="2:14" s="55" customFormat="1" ht="120.75" customHeight="1" x14ac:dyDescent="0.25">
      <c r="B24" s="52">
        <v>19</v>
      </c>
      <c r="C24" s="53" t="s">
        <v>288</v>
      </c>
      <c r="D24" s="53" t="s">
        <v>181</v>
      </c>
      <c r="E24" s="52" t="s">
        <v>289</v>
      </c>
      <c r="F24" s="52" t="s">
        <v>3</v>
      </c>
      <c r="G24" s="52" t="s">
        <v>5</v>
      </c>
      <c r="H24" s="54">
        <v>90000</v>
      </c>
      <c r="I24" s="54">
        <f t="shared" si="0"/>
        <v>2583</v>
      </c>
      <c r="J24" s="54">
        <v>9753.1200000000008</v>
      </c>
      <c r="K24" s="54">
        <f t="shared" si="3"/>
        <v>2736</v>
      </c>
      <c r="L24" s="54">
        <v>25</v>
      </c>
      <c r="M24" s="54">
        <f t="shared" si="1"/>
        <v>15097.12</v>
      </c>
      <c r="N24" s="54">
        <f t="shared" si="2"/>
        <v>74902.880000000005</v>
      </c>
    </row>
    <row r="25" spans="2:14" s="55" customFormat="1" ht="120.75" customHeight="1" x14ac:dyDescent="0.25">
      <c r="B25" s="52">
        <v>20</v>
      </c>
      <c r="C25" s="53" t="s">
        <v>296</v>
      </c>
      <c r="D25" s="53" t="s">
        <v>181</v>
      </c>
      <c r="E25" s="52" t="s">
        <v>159</v>
      </c>
      <c r="F25" s="52" t="s">
        <v>3</v>
      </c>
      <c r="G25" s="52" t="s">
        <v>2</v>
      </c>
      <c r="H25" s="54">
        <v>100000</v>
      </c>
      <c r="I25" s="54">
        <f t="shared" si="0"/>
        <v>2870</v>
      </c>
      <c r="J25" s="54">
        <v>12105.37</v>
      </c>
      <c r="K25" s="54">
        <f t="shared" si="3"/>
        <v>3040</v>
      </c>
      <c r="L25" s="54">
        <v>25</v>
      </c>
      <c r="M25" s="54">
        <f t="shared" si="1"/>
        <v>18040.370000000003</v>
      </c>
      <c r="N25" s="54">
        <f t="shared" si="2"/>
        <v>81959.63</v>
      </c>
    </row>
    <row r="26" spans="2:14" s="55" customFormat="1" ht="120.75" customHeight="1" x14ac:dyDescent="0.25">
      <c r="B26" s="52">
        <v>21</v>
      </c>
      <c r="C26" s="53" t="s">
        <v>297</v>
      </c>
      <c r="D26" s="53" t="s">
        <v>181</v>
      </c>
      <c r="E26" s="52" t="s">
        <v>159</v>
      </c>
      <c r="F26" s="52" t="s">
        <v>3</v>
      </c>
      <c r="G26" s="52" t="s">
        <v>2</v>
      </c>
      <c r="H26" s="54">
        <v>180000</v>
      </c>
      <c r="I26" s="54">
        <f t="shared" si="0"/>
        <v>5166</v>
      </c>
      <c r="J26" s="54">
        <v>30923.37</v>
      </c>
      <c r="K26" s="54">
        <f t="shared" si="3"/>
        <v>5472</v>
      </c>
      <c r="L26" s="54">
        <v>25</v>
      </c>
      <c r="M26" s="54">
        <f t="shared" si="1"/>
        <v>41586.369999999995</v>
      </c>
      <c r="N26" s="54">
        <f t="shared" si="2"/>
        <v>138413.63</v>
      </c>
    </row>
    <row r="27" spans="2:14" s="55" customFormat="1" ht="120.75" customHeight="1" x14ac:dyDescent="0.25">
      <c r="B27" s="52">
        <v>22</v>
      </c>
      <c r="C27" s="53" t="s">
        <v>299</v>
      </c>
      <c r="D27" s="53" t="s">
        <v>181</v>
      </c>
      <c r="E27" s="52" t="s">
        <v>300</v>
      </c>
      <c r="F27" s="52" t="s">
        <v>3</v>
      </c>
      <c r="G27" s="52" t="s">
        <v>5</v>
      </c>
      <c r="H27" s="54">
        <v>35000</v>
      </c>
      <c r="I27" s="54">
        <f t="shared" si="0"/>
        <v>1004.5</v>
      </c>
      <c r="J27" s="54">
        <v>0</v>
      </c>
      <c r="K27" s="54">
        <f t="shared" si="3"/>
        <v>1064</v>
      </c>
      <c r="L27" s="54">
        <v>25</v>
      </c>
      <c r="M27" s="54">
        <f t="shared" ref="M27" si="6">I27+J27+K27+L27</f>
        <v>2093.5</v>
      </c>
      <c r="N27" s="54">
        <f t="shared" si="2"/>
        <v>32906.5</v>
      </c>
    </row>
    <row r="28" spans="2:14" s="55" customFormat="1" ht="120.75" customHeight="1" x14ac:dyDescent="0.25">
      <c r="B28" s="52">
        <v>23</v>
      </c>
      <c r="C28" s="53" t="s">
        <v>179</v>
      </c>
      <c r="D28" s="53" t="s">
        <v>178</v>
      </c>
      <c r="E28" s="52" t="s">
        <v>177</v>
      </c>
      <c r="F28" s="52" t="s">
        <v>3</v>
      </c>
      <c r="G28" s="52" t="s">
        <v>5</v>
      </c>
      <c r="H28" s="54">
        <v>30000</v>
      </c>
      <c r="I28" s="54">
        <f t="shared" si="0"/>
        <v>861</v>
      </c>
      <c r="J28" s="54">
        <v>0</v>
      </c>
      <c r="K28" s="54">
        <f t="shared" si="3"/>
        <v>912</v>
      </c>
      <c r="L28" s="54">
        <f>25+2729.67</f>
        <v>2754.67</v>
      </c>
      <c r="M28" s="54">
        <f t="shared" si="1"/>
        <v>4527.67</v>
      </c>
      <c r="N28" s="54">
        <f t="shared" si="2"/>
        <v>25472.33</v>
      </c>
    </row>
    <row r="29" spans="2:14" s="55" customFormat="1" ht="120.75" customHeight="1" x14ac:dyDescent="0.25">
      <c r="B29" s="52">
        <v>24</v>
      </c>
      <c r="C29" s="56" t="s">
        <v>176</v>
      </c>
      <c r="D29" s="56" t="s">
        <v>174</v>
      </c>
      <c r="E29" s="57" t="s">
        <v>154</v>
      </c>
      <c r="F29" s="57" t="s">
        <v>3</v>
      </c>
      <c r="G29" s="57" t="s">
        <v>5</v>
      </c>
      <c r="H29" s="54">
        <v>30000</v>
      </c>
      <c r="I29" s="54">
        <f t="shared" si="0"/>
        <v>861</v>
      </c>
      <c r="J29" s="58">
        <v>0</v>
      </c>
      <c r="K29" s="54">
        <f t="shared" si="3"/>
        <v>912</v>
      </c>
      <c r="L29" s="58">
        <v>25</v>
      </c>
      <c r="M29" s="54">
        <f t="shared" si="1"/>
        <v>1798</v>
      </c>
      <c r="N29" s="54">
        <f t="shared" si="2"/>
        <v>28202</v>
      </c>
    </row>
    <row r="30" spans="2:14" s="55" customFormat="1" ht="120.75" customHeight="1" x14ac:dyDescent="0.25">
      <c r="B30" s="52">
        <v>25</v>
      </c>
      <c r="C30" s="53" t="s">
        <v>175</v>
      </c>
      <c r="D30" s="56" t="s">
        <v>174</v>
      </c>
      <c r="E30" s="52" t="s">
        <v>173</v>
      </c>
      <c r="F30" s="52" t="s">
        <v>3</v>
      </c>
      <c r="G30" s="52" t="s">
        <v>5</v>
      </c>
      <c r="H30" s="54">
        <v>130000</v>
      </c>
      <c r="I30" s="54">
        <f t="shared" ref="I30:I83" si="7">+H30*2.87%</f>
        <v>3731</v>
      </c>
      <c r="J30" s="54">
        <f>17308.12+1854</f>
        <v>19162.12</v>
      </c>
      <c r="K30" s="54">
        <f t="shared" si="3"/>
        <v>3952</v>
      </c>
      <c r="L30" s="54">
        <v>2109.3200000000002</v>
      </c>
      <c r="M30" s="54">
        <f t="shared" si="1"/>
        <v>28954.44</v>
      </c>
      <c r="N30" s="54">
        <f t="shared" si="2"/>
        <v>101045.56</v>
      </c>
    </row>
    <row r="31" spans="2:14" s="55" customFormat="1" ht="120.75" customHeight="1" x14ac:dyDescent="0.25">
      <c r="B31" s="52">
        <v>26</v>
      </c>
      <c r="C31" s="53" t="s">
        <v>172</v>
      </c>
      <c r="D31" s="53" t="s">
        <v>167</v>
      </c>
      <c r="E31" s="52" t="s">
        <v>171</v>
      </c>
      <c r="F31" s="52" t="s">
        <v>3</v>
      </c>
      <c r="G31" s="52" t="s">
        <v>2</v>
      </c>
      <c r="H31" s="54">
        <v>70000</v>
      </c>
      <c r="I31" s="54">
        <f t="shared" si="7"/>
        <v>2009</v>
      </c>
      <c r="J31" s="54">
        <v>5368.48</v>
      </c>
      <c r="K31" s="54">
        <f t="shared" si="3"/>
        <v>2128</v>
      </c>
      <c r="L31" s="54">
        <v>25</v>
      </c>
      <c r="M31" s="54">
        <f t="shared" si="1"/>
        <v>9530.48</v>
      </c>
      <c r="N31" s="54">
        <f t="shared" si="2"/>
        <v>60469.520000000004</v>
      </c>
    </row>
    <row r="32" spans="2:14" s="55" customFormat="1" ht="120.75" customHeight="1" x14ac:dyDescent="0.25">
      <c r="B32" s="52">
        <v>27</v>
      </c>
      <c r="C32" s="53" t="s">
        <v>170</v>
      </c>
      <c r="D32" s="53" t="s">
        <v>167</v>
      </c>
      <c r="E32" s="52" t="s">
        <v>169</v>
      </c>
      <c r="F32" s="52" t="s">
        <v>3</v>
      </c>
      <c r="G32" s="52" t="s">
        <v>2</v>
      </c>
      <c r="H32" s="54">
        <v>100000</v>
      </c>
      <c r="I32" s="54">
        <f t="shared" si="7"/>
        <v>2870</v>
      </c>
      <c r="J32" s="54">
        <v>12105.37</v>
      </c>
      <c r="K32" s="54">
        <f t="shared" si="3"/>
        <v>3040</v>
      </c>
      <c r="L32" s="54">
        <v>25</v>
      </c>
      <c r="M32" s="54">
        <f t="shared" si="1"/>
        <v>18040.370000000003</v>
      </c>
      <c r="N32" s="54">
        <f t="shared" si="2"/>
        <v>81959.63</v>
      </c>
    </row>
    <row r="33" spans="2:14" s="55" customFormat="1" ht="120.75" customHeight="1" x14ac:dyDescent="0.25">
      <c r="B33" s="52">
        <v>28</v>
      </c>
      <c r="C33" s="53" t="s">
        <v>168</v>
      </c>
      <c r="D33" s="53" t="s">
        <v>167</v>
      </c>
      <c r="E33" s="52" t="s">
        <v>166</v>
      </c>
      <c r="F33" s="52" t="s">
        <v>3</v>
      </c>
      <c r="G33" s="52" t="s">
        <v>2</v>
      </c>
      <c r="H33" s="54">
        <v>100000</v>
      </c>
      <c r="I33" s="54">
        <f t="shared" si="7"/>
        <v>2870</v>
      </c>
      <c r="J33" s="54">
        <v>12105.37</v>
      </c>
      <c r="K33" s="54">
        <f t="shared" si="3"/>
        <v>3040</v>
      </c>
      <c r="L33" s="54">
        <v>25</v>
      </c>
      <c r="M33" s="54">
        <f t="shared" si="1"/>
        <v>18040.370000000003</v>
      </c>
      <c r="N33" s="54">
        <f t="shared" si="2"/>
        <v>81959.63</v>
      </c>
    </row>
    <row r="34" spans="2:14" s="55" customFormat="1" ht="120.75" customHeight="1" x14ac:dyDescent="0.25">
      <c r="B34" s="52">
        <v>29</v>
      </c>
      <c r="C34" s="53" t="s">
        <v>165</v>
      </c>
      <c r="D34" s="53" t="s">
        <v>161</v>
      </c>
      <c r="E34" s="52" t="s">
        <v>164</v>
      </c>
      <c r="F34" s="52" t="s">
        <v>3</v>
      </c>
      <c r="G34" s="52" t="s">
        <v>2</v>
      </c>
      <c r="H34" s="54">
        <v>100000</v>
      </c>
      <c r="I34" s="54">
        <f t="shared" si="7"/>
        <v>2870</v>
      </c>
      <c r="J34" s="54">
        <v>12105.37</v>
      </c>
      <c r="K34" s="54">
        <f t="shared" si="3"/>
        <v>3040</v>
      </c>
      <c r="L34" s="54">
        <v>25</v>
      </c>
      <c r="M34" s="54">
        <f t="shared" si="1"/>
        <v>18040.370000000003</v>
      </c>
      <c r="N34" s="54">
        <f t="shared" si="2"/>
        <v>81959.63</v>
      </c>
    </row>
    <row r="35" spans="2:14" s="55" customFormat="1" ht="120.75" customHeight="1" x14ac:dyDescent="0.25">
      <c r="B35" s="52">
        <v>30</v>
      </c>
      <c r="C35" s="53" t="s">
        <v>163</v>
      </c>
      <c r="D35" s="53" t="s">
        <v>74</v>
      </c>
      <c r="E35" s="52" t="s">
        <v>160</v>
      </c>
      <c r="F35" s="52" t="s">
        <v>3</v>
      </c>
      <c r="G35" s="52" t="s">
        <v>5</v>
      </c>
      <c r="H35" s="54">
        <v>60000</v>
      </c>
      <c r="I35" s="54">
        <f t="shared" si="7"/>
        <v>1722</v>
      </c>
      <c r="J35" s="54">
        <v>3486.68</v>
      </c>
      <c r="K35" s="54">
        <f t="shared" si="3"/>
        <v>1824</v>
      </c>
      <c r="L35" s="54">
        <v>125</v>
      </c>
      <c r="M35" s="54">
        <v>7157.68</v>
      </c>
      <c r="N35" s="54">
        <v>52842.32</v>
      </c>
    </row>
    <row r="36" spans="2:14" s="55" customFormat="1" ht="120.75" customHeight="1" x14ac:dyDescent="0.25">
      <c r="B36" s="52">
        <v>31</v>
      </c>
      <c r="C36" s="53" t="s">
        <v>162</v>
      </c>
      <c r="D36" s="53" t="s">
        <v>161</v>
      </c>
      <c r="E36" s="52" t="s">
        <v>160</v>
      </c>
      <c r="F36" s="52" t="s">
        <v>3</v>
      </c>
      <c r="G36" s="52" t="s">
        <v>2</v>
      </c>
      <c r="H36" s="54">
        <v>60000</v>
      </c>
      <c r="I36" s="54">
        <f t="shared" si="7"/>
        <v>1722</v>
      </c>
      <c r="J36" s="54">
        <v>3486.68</v>
      </c>
      <c r="K36" s="54">
        <f t="shared" si="3"/>
        <v>1824</v>
      </c>
      <c r="L36" s="54">
        <v>25</v>
      </c>
      <c r="M36" s="54">
        <f t="shared" si="1"/>
        <v>7057.68</v>
      </c>
      <c r="N36" s="54">
        <f t="shared" si="2"/>
        <v>52942.32</v>
      </c>
    </row>
    <row r="37" spans="2:14" s="55" customFormat="1" ht="120.75" customHeight="1" x14ac:dyDescent="0.25">
      <c r="B37" s="52">
        <v>32</v>
      </c>
      <c r="C37" s="53" t="s">
        <v>248</v>
      </c>
      <c r="D37" s="53" t="s">
        <v>157</v>
      </c>
      <c r="E37" s="52" t="s">
        <v>204</v>
      </c>
      <c r="F37" s="52" t="s">
        <v>70</v>
      </c>
      <c r="G37" s="52" t="s">
        <v>2</v>
      </c>
      <c r="H37" s="54">
        <v>80000</v>
      </c>
      <c r="I37" s="54">
        <f t="shared" si="7"/>
        <v>2296</v>
      </c>
      <c r="J37" s="54">
        <v>7400.87</v>
      </c>
      <c r="K37" s="54">
        <f t="shared" si="3"/>
        <v>2432</v>
      </c>
      <c r="L37" s="54">
        <v>125</v>
      </c>
      <c r="M37" s="54">
        <f t="shared" si="1"/>
        <v>12253.869999999999</v>
      </c>
      <c r="N37" s="54">
        <f t="shared" si="2"/>
        <v>67746.13</v>
      </c>
    </row>
    <row r="38" spans="2:14" s="55" customFormat="1" ht="120.75" customHeight="1" x14ac:dyDescent="0.25">
      <c r="B38" s="52">
        <v>33</v>
      </c>
      <c r="C38" s="53" t="s">
        <v>158</v>
      </c>
      <c r="D38" s="53" t="s">
        <v>157</v>
      </c>
      <c r="E38" s="52" t="s">
        <v>156</v>
      </c>
      <c r="F38" s="52" t="s">
        <v>3</v>
      </c>
      <c r="G38" s="52" t="s">
        <v>2</v>
      </c>
      <c r="H38" s="54">
        <v>40000</v>
      </c>
      <c r="I38" s="54">
        <f t="shared" si="7"/>
        <v>1148</v>
      </c>
      <c r="J38" s="54">
        <v>442.65</v>
      </c>
      <c r="K38" s="54">
        <f t="shared" si="3"/>
        <v>1216</v>
      </c>
      <c r="L38" s="54">
        <v>25</v>
      </c>
      <c r="M38" s="54">
        <f t="shared" si="1"/>
        <v>2831.65</v>
      </c>
      <c r="N38" s="54">
        <f t="shared" si="2"/>
        <v>37168.35</v>
      </c>
    </row>
    <row r="39" spans="2:14" s="55" customFormat="1" ht="120.75" customHeight="1" x14ac:dyDescent="0.25">
      <c r="B39" s="52">
        <v>34</v>
      </c>
      <c r="C39" s="53" t="s">
        <v>155</v>
      </c>
      <c r="D39" s="53" t="s">
        <v>145</v>
      </c>
      <c r="E39" s="52" t="s">
        <v>154</v>
      </c>
      <c r="F39" s="52" t="s">
        <v>3</v>
      </c>
      <c r="G39" s="52" t="s">
        <v>5</v>
      </c>
      <c r="H39" s="54">
        <v>30000</v>
      </c>
      <c r="I39" s="54">
        <f t="shared" si="7"/>
        <v>861</v>
      </c>
      <c r="J39" s="54">
        <v>0</v>
      </c>
      <c r="K39" s="54">
        <f t="shared" si="3"/>
        <v>912</v>
      </c>
      <c r="L39" s="54">
        <v>3299.76</v>
      </c>
      <c r="M39" s="54">
        <v>5072.76</v>
      </c>
      <c r="N39" s="54">
        <v>24927.24</v>
      </c>
    </row>
    <row r="40" spans="2:14" s="55" customFormat="1" ht="120.75" customHeight="1" x14ac:dyDescent="0.25">
      <c r="B40" s="52">
        <v>35</v>
      </c>
      <c r="C40" s="53" t="s">
        <v>153</v>
      </c>
      <c r="D40" s="53" t="s">
        <v>145</v>
      </c>
      <c r="E40" s="52" t="s">
        <v>152</v>
      </c>
      <c r="F40" s="52" t="s">
        <v>3</v>
      </c>
      <c r="G40" s="52" t="s">
        <v>5</v>
      </c>
      <c r="H40" s="54">
        <v>120000</v>
      </c>
      <c r="I40" s="54">
        <f t="shared" si="7"/>
        <v>3444</v>
      </c>
      <c r="J40" s="54">
        <v>16809.87</v>
      </c>
      <c r="K40" s="54">
        <f t="shared" si="3"/>
        <v>3648</v>
      </c>
      <c r="L40" s="54">
        <v>25</v>
      </c>
      <c r="M40" s="54">
        <f t="shared" si="1"/>
        <v>23926.87</v>
      </c>
      <c r="N40" s="54">
        <f t="shared" si="2"/>
        <v>96073.13</v>
      </c>
    </row>
    <row r="41" spans="2:14" s="55" customFormat="1" ht="120.75" customHeight="1" x14ac:dyDescent="0.25">
      <c r="B41" s="52">
        <v>36</v>
      </c>
      <c r="C41" s="53" t="s">
        <v>278</v>
      </c>
      <c r="D41" s="53" t="s">
        <v>145</v>
      </c>
      <c r="E41" s="52" t="s">
        <v>280</v>
      </c>
      <c r="F41" s="52" t="s">
        <v>70</v>
      </c>
      <c r="G41" s="52" t="s">
        <v>5</v>
      </c>
      <c r="H41" s="54">
        <v>60000</v>
      </c>
      <c r="I41" s="54">
        <f t="shared" si="7"/>
        <v>1722</v>
      </c>
      <c r="J41" s="54">
        <v>3486.68</v>
      </c>
      <c r="K41" s="54">
        <f t="shared" si="3"/>
        <v>1824</v>
      </c>
      <c r="L41" s="54">
        <v>2616.67</v>
      </c>
      <c r="M41" s="54">
        <v>9649.35</v>
      </c>
      <c r="N41" s="54">
        <v>50350.65</v>
      </c>
    </row>
    <row r="42" spans="2:14" s="55" customFormat="1" ht="120.75" customHeight="1" x14ac:dyDescent="0.25">
      <c r="B42" s="52">
        <v>37</v>
      </c>
      <c r="C42" s="53" t="s">
        <v>277</v>
      </c>
      <c r="D42" s="53" t="s">
        <v>145</v>
      </c>
      <c r="E42" s="52" t="s">
        <v>279</v>
      </c>
      <c r="F42" s="52" t="s">
        <v>70</v>
      </c>
      <c r="G42" s="52" t="s">
        <v>2</v>
      </c>
      <c r="H42" s="54">
        <v>50000</v>
      </c>
      <c r="I42" s="54">
        <f t="shared" si="7"/>
        <v>1435</v>
      </c>
      <c r="J42" s="54">
        <v>1615.89</v>
      </c>
      <c r="K42" s="54">
        <v>1520</v>
      </c>
      <c r="L42" s="54">
        <v>3445.71</v>
      </c>
      <c r="M42" s="54">
        <f t="shared" si="1"/>
        <v>8016.6</v>
      </c>
      <c r="N42" s="54">
        <f t="shared" si="2"/>
        <v>41983.4</v>
      </c>
    </row>
    <row r="43" spans="2:14" s="55" customFormat="1" ht="120.75" customHeight="1" x14ac:dyDescent="0.25">
      <c r="B43" s="52">
        <v>38</v>
      </c>
      <c r="C43" s="53" t="s">
        <v>151</v>
      </c>
      <c r="D43" s="53" t="s">
        <v>145</v>
      </c>
      <c r="E43" s="52" t="s">
        <v>339</v>
      </c>
      <c r="F43" s="52" t="s">
        <v>3</v>
      </c>
      <c r="G43" s="52" t="s">
        <v>5</v>
      </c>
      <c r="H43" s="54">
        <v>35000</v>
      </c>
      <c r="I43" s="54">
        <f t="shared" si="7"/>
        <v>1004.5</v>
      </c>
      <c r="J43" s="54">
        <v>0</v>
      </c>
      <c r="K43" s="54">
        <f t="shared" si="3"/>
        <v>1064</v>
      </c>
      <c r="L43" s="54">
        <v>25</v>
      </c>
      <c r="M43" s="54">
        <f t="shared" si="1"/>
        <v>2093.5</v>
      </c>
      <c r="N43" s="54">
        <f t="shared" si="2"/>
        <v>32906.5</v>
      </c>
    </row>
    <row r="44" spans="2:14" s="55" customFormat="1" ht="120.75" customHeight="1" x14ac:dyDescent="0.25">
      <c r="B44" s="52">
        <v>39</v>
      </c>
      <c r="C44" s="53" t="s">
        <v>150</v>
      </c>
      <c r="D44" s="53" t="s">
        <v>145</v>
      </c>
      <c r="E44" s="52" t="s">
        <v>144</v>
      </c>
      <c r="F44" s="52" t="s">
        <v>3</v>
      </c>
      <c r="G44" s="52" t="s">
        <v>5</v>
      </c>
      <c r="H44" s="54">
        <v>30000</v>
      </c>
      <c r="I44" s="54">
        <f t="shared" si="7"/>
        <v>861</v>
      </c>
      <c r="J44" s="54">
        <v>0</v>
      </c>
      <c r="K44" s="54">
        <f t="shared" si="3"/>
        <v>912</v>
      </c>
      <c r="L44" s="54">
        <v>25</v>
      </c>
      <c r="M44" s="54">
        <f t="shared" si="1"/>
        <v>1798</v>
      </c>
      <c r="N44" s="54">
        <f t="shared" si="2"/>
        <v>28202</v>
      </c>
    </row>
    <row r="45" spans="2:14" s="55" customFormat="1" ht="120.75" customHeight="1" x14ac:dyDescent="0.25">
      <c r="B45" s="52">
        <v>40</v>
      </c>
      <c r="C45" s="53" t="s">
        <v>329</v>
      </c>
      <c r="D45" s="53" t="s">
        <v>145</v>
      </c>
      <c r="E45" s="52" t="s">
        <v>144</v>
      </c>
      <c r="F45" s="52" t="s">
        <v>3</v>
      </c>
      <c r="G45" s="52" t="s">
        <v>5</v>
      </c>
      <c r="H45" s="54">
        <v>30000</v>
      </c>
      <c r="I45" s="54">
        <f>+H45*2.87%</f>
        <v>861</v>
      </c>
      <c r="J45" s="54">
        <v>0</v>
      </c>
      <c r="K45" s="54">
        <f>+H45*3.04%</f>
        <v>912</v>
      </c>
      <c r="L45" s="54">
        <v>2358.33</v>
      </c>
      <c r="M45" s="54">
        <v>4131.33</v>
      </c>
      <c r="N45" s="54">
        <v>25868.67</v>
      </c>
    </row>
    <row r="46" spans="2:14" s="55" customFormat="1" ht="120.75" customHeight="1" x14ac:dyDescent="0.25">
      <c r="B46" s="52">
        <v>41</v>
      </c>
      <c r="C46" s="53" t="s">
        <v>148</v>
      </c>
      <c r="D46" s="53" t="s">
        <v>145</v>
      </c>
      <c r="E46" s="52" t="s">
        <v>144</v>
      </c>
      <c r="F46" s="52" t="s">
        <v>3</v>
      </c>
      <c r="G46" s="52" t="s">
        <v>5</v>
      </c>
      <c r="H46" s="54">
        <v>30000</v>
      </c>
      <c r="I46" s="54">
        <f t="shared" si="7"/>
        <v>861</v>
      </c>
      <c r="J46" s="54">
        <v>0</v>
      </c>
      <c r="K46" s="54">
        <f t="shared" si="3"/>
        <v>912</v>
      </c>
      <c r="L46" s="54">
        <v>25</v>
      </c>
      <c r="M46" s="54">
        <f t="shared" si="1"/>
        <v>1798</v>
      </c>
      <c r="N46" s="54">
        <f t="shared" si="2"/>
        <v>28202</v>
      </c>
    </row>
    <row r="47" spans="2:14" s="55" customFormat="1" ht="120.75" customHeight="1" x14ac:dyDescent="0.25">
      <c r="B47" s="52">
        <v>42</v>
      </c>
      <c r="C47" s="53" t="s">
        <v>147</v>
      </c>
      <c r="D47" s="53" t="s">
        <v>145</v>
      </c>
      <c r="E47" s="52" t="s">
        <v>144</v>
      </c>
      <c r="F47" s="52" t="s">
        <v>3</v>
      </c>
      <c r="G47" s="52" t="s">
        <v>5</v>
      </c>
      <c r="H47" s="54">
        <v>30000</v>
      </c>
      <c r="I47" s="54">
        <f t="shared" si="7"/>
        <v>861</v>
      </c>
      <c r="J47" s="54">
        <v>0</v>
      </c>
      <c r="K47" s="54">
        <f t="shared" si="3"/>
        <v>912</v>
      </c>
      <c r="L47" s="54">
        <v>25</v>
      </c>
      <c r="M47" s="54">
        <f t="shared" si="1"/>
        <v>1798</v>
      </c>
      <c r="N47" s="54">
        <f t="shared" si="2"/>
        <v>28202</v>
      </c>
    </row>
    <row r="48" spans="2:14" s="55" customFormat="1" ht="120.75" customHeight="1" x14ac:dyDescent="0.25">
      <c r="B48" s="52">
        <v>43</v>
      </c>
      <c r="C48" s="53" t="s">
        <v>146</v>
      </c>
      <c r="D48" s="53" t="s">
        <v>145</v>
      </c>
      <c r="E48" s="52" t="s">
        <v>144</v>
      </c>
      <c r="F48" s="52" t="s">
        <v>3</v>
      </c>
      <c r="G48" s="52" t="s">
        <v>5</v>
      </c>
      <c r="H48" s="54">
        <v>30000</v>
      </c>
      <c r="I48" s="54">
        <f t="shared" si="7"/>
        <v>861</v>
      </c>
      <c r="J48" s="54">
        <v>0</v>
      </c>
      <c r="K48" s="54">
        <f t="shared" si="3"/>
        <v>912</v>
      </c>
      <c r="L48" s="54">
        <v>25</v>
      </c>
      <c r="M48" s="54">
        <f t="shared" si="1"/>
        <v>1798</v>
      </c>
      <c r="N48" s="54">
        <f t="shared" si="2"/>
        <v>28202</v>
      </c>
    </row>
    <row r="49" spans="2:14" s="55" customFormat="1" ht="120.75" customHeight="1" x14ac:dyDescent="0.25">
      <c r="B49" s="52">
        <v>44</v>
      </c>
      <c r="C49" s="53" t="s">
        <v>286</v>
      </c>
      <c r="D49" s="53" t="s">
        <v>145</v>
      </c>
      <c r="E49" s="52" t="s">
        <v>144</v>
      </c>
      <c r="F49" s="52" t="s">
        <v>3</v>
      </c>
      <c r="G49" s="52" t="s">
        <v>5</v>
      </c>
      <c r="H49" s="54">
        <v>25000</v>
      </c>
      <c r="I49" s="54">
        <f t="shared" ref="I49:I51" si="8">+H49*2.87%</f>
        <v>717.5</v>
      </c>
      <c r="J49" s="54">
        <v>0</v>
      </c>
      <c r="K49" s="54">
        <f t="shared" ref="K49:K51" si="9">+H49*3.04%</f>
        <v>760</v>
      </c>
      <c r="L49" s="54">
        <v>25</v>
      </c>
      <c r="M49" s="54">
        <f t="shared" si="1"/>
        <v>1502.5</v>
      </c>
      <c r="N49" s="54">
        <f t="shared" si="2"/>
        <v>23497.5</v>
      </c>
    </row>
    <row r="50" spans="2:14" s="55" customFormat="1" ht="120.75" customHeight="1" x14ac:dyDescent="0.25">
      <c r="B50" s="52">
        <v>45</v>
      </c>
      <c r="C50" s="53" t="s">
        <v>298</v>
      </c>
      <c r="D50" s="53" t="s">
        <v>145</v>
      </c>
      <c r="E50" s="52" t="s">
        <v>144</v>
      </c>
      <c r="F50" s="52" t="s">
        <v>3</v>
      </c>
      <c r="G50" s="52" t="s">
        <v>5</v>
      </c>
      <c r="H50" s="54">
        <v>30000</v>
      </c>
      <c r="I50" s="54">
        <f t="shared" si="8"/>
        <v>861</v>
      </c>
      <c r="J50" s="54">
        <v>0</v>
      </c>
      <c r="K50" s="54">
        <f t="shared" si="9"/>
        <v>912</v>
      </c>
      <c r="L50" s="54">
        <v>25</v>
      </c>
      <c r="M50" s="54">
        <f t="shared" si="1"/>
        <v>1798</v>
      </c>
      <c r="N50" s="54">
        <f t="shared" si="2"/>
        <v>28202</v>
      </c>
    </row>
    <row r="51" spans="2:14" s="55" customFormat="1" ht="120.75" customHeight="1" x14ac:dyDescent="0.25">
      <c r="B51" s="52">
        <v>46</v>
      </c>
      <c r="C51" s="53" t="s">
        <v>304</v>
      </c>
      <c r="D51" s="53" t="s">
        <v>141</v>
      </c>
      <c r="E51" s="52" t="s">
        <v>305</v>
      </c>
      <c r="F51" s="52" t="s">
        <v>3</v>
      </c>
      <c r="G51" s="52" t="s">
        <v>5</v>
      </c>
      <c r="H51" s="54">
        <v>175000</v>
      </c>
      <c r="I51" s="54">
        <f t="shared" si="8"/>
        <v>5022.5</v>
      </c>
      <c r="J51" s="54">
        <v>29747.24</v>
      </c>
      <c r="K51" s="54">
        <f t="shared" si="9"/>
        <v>5320</v>
      </c>
      <c r="L51" s="54">
        <v>25</v>
      </c>
      <c r="M51" s="54">
        <f t="shared" si="1"/>
        <v>40114.740000000005</v>
      </c>
      <c r="N51" s="54">
        <f t="shared" si="2"/>
        <v>134885.26</v>
      </c>
    </row>
    <row r="52" spans="2:14" s="55" customFormat="1" ht="120.75" customHeight="1" x14ac:dyDescent="0.25">
      <c r="B52" s="52">
        <v>47</v>
      </c>
      <c r="C52" s="53" t="s">
        <v>143</v>
      </c>
      <c r="D52" s="53" t="s">
        <v>141</v>
      </c>
      <c r="E52" s="52" t="s">
        <v>77</v>
      </c>
      <c r="F52" s="52" t="s">
        <v>3</v>
      </c>
      <c r="G52" s="52" t="s">
        <v>5</v>
      </c>
      <c r="H52" s="54">
        <v>35000</v>
      </c>
      <c r="I52" s="54">
        <f t="shared" si="7"/>
        <v>1004.5</v>
      </c>
      <c r="J52" s="54">
        <v>0</v>
      </c>
      <c r="K52" s="54">
        <f t="shared" si="3"/>
        <v>1064</v>
      </c>
      <c r="L52" s="54">
        <v>25</v>
      </c>
      <c r="M52" s="54">
        <f t="shared" si="1"/>
        <v>2093.5</v>
      </c>
      <c r="N52" s="54">
        <f t="shared" si="2"/>
        <v>32906.5</v>
      </c>
    </row>
    <row r="53" spans="2:14" s="55" customFormat="1" ht="120.75" customHeight="1" x14ac:dyDescent="0.25">
      <c r="B53" s="52">
        <v>48</v>
      </c>
      <c r="C53" s="53" t="s">
        <v>302</v>
      </c>
      <c r="D53" s="53" t="s">
        <v>141</v>
      </c>
      <c r="E53" s="52" t="s">
        <v>282</v>
      </c>
      <c r="F53" s="52" t="s">
        <v>3</v>
      </c>
      <c r="G53" s="52" t="s">
        <v>2</v>
      </c>
      <c r="H53" s="54">
        <v>50000</v>
      </c>
      <c r="I53" s="54">
        <f t="shared" si="7"/>
        <v>1435</v>
      </c>
      <c r="J53" s="54">
        <v>1854</v>
      </c>
      <c r="K53" s="54">
        <f t="shared" si="3"/>
        <v>1520</v>
      </c>
      <c r="L53" s="54">
        <v>25</v>
      </c>
      <c r="M53" s="54">
        <f t="shared" ref="M53" si="10">I53+J53+K53+L53</f>
        <v>4834</v>
      </c>
      <c r="N53" s="54">
        <f t="shared" si="2"/>
        <v>45166</v>
      </c>
    </row>
    <row r="54" spans="2:14" s="55" customFormat="1" ht="120.75" customHeight="1" x14ac:dyDescent="0.25">
      <c r="B54" s="52">
        <v>49</v>
      </c>
      <c r="C54" s="53" t="s">
        <v>142</v>
      </c>
      <c r="D54" s="53" t="s">
        <v>141</v>
      </c>
      <c r="E54" s="52" t="s">
        <v>140</v>
      </c>
      <c r="F54" s="52" t="s">
        <v>3</v>
      </c>
      <c r="G54" s="52" t="s">
        <v>5</v>
      </c>
      <c r="H54" s="54">
        <v>130000</v>
      </c>
      <c r="I54" s="54">
        <f t="shared" si="7"/>
        <v>3731</v>
      </c>
      <c r="J54" s="54">
        <v>18765.27</v>
      </c>
      <c r="K54" s="54">
        <v>3952</v>
      </c>
      <c r="L54" s="54">
        <v>2979.75</v>
      </c>
      <c r="M54" s="54">
        <v>29428.02</v>
      </c>
      <c r="N54" s="54">
        <v>100571.98</v>
      </c>
    </row>
    <row r="55" spans="2:14" s="55" customFormat="1" ht="120.75" customHeight="1" x14ac:dyDescent="0.25">
      <c r="B55" s="52">
        <v>50</v>
      </c>
      <c r="C55" s="53" t="s">
        <v>139</v>
      </c>
      <c r="D55" s="53" t="s">
        <v>134</v>
      </c>
      <c r="E55" s="52" t="s">
        <v>138</v>
      </c>
      <c r="F55" s="52" t="s">
        <v>3</v>
      </c>
      <c r="G55" s="52" t="s">
        <v>5</v>
      </c>
      <c r="H55" s="54">
        <v>80000</v>
      </c>
      <c r="I55" s="54">
        <f t="shared" si="7"/>
        <v>2296</v>
      </c>
      <c r="J55" s="54">
        <v>6615.32</v>
      </c>
      <c r="K55" s="54">
        <v>2432</v>
      </c>
      <c r="L55" s="54">
        <v>3199.76</v>
      </c>
      <c r="M55" s="54">
        <v>14543.08</v>
      </c>
      <c r="N55" s="54">
        <v>65456.92</v>
      </c>
    </row>
    <row r="56" spans="2:14" s="55" customFormat="1" ht="120.75" customHeight="1" x14ac:dyDescent="0.25">
      <c r="B56" s="52">
        <v>51</v>
      </c>
      <c r="C56" s="53" t="s">
        <v>137</v>
      </c>
      <c r="D56" s="53" t="s">
        <v>134</v>
      </c>
      <c r="E56" s="52" t="s">
        <v>136</v>
      </c>
      <c r="F56" s="52" t="s">
        <v>3</v>
      </c>
      <c r="G56" s="52" t="s">
        <v>5</v>
      </c>
      <c r="H56" s="54">
        <v>60000</v>
      </c>
      <c r="I56" s="54">
        <f t="shared" si="7"/>
        <v>1722</v>
      </c>
      <c r="J56" s="54">
        <v>3167.21</v>
      </c>
      <c r="K56" s="54">
        <f t="shared" si="3"/>
        <v>1824</v>
      </c>
      <c r="L56" s="54">
        <v>1612.38</v>
      </c>
      <c r="M56" s="54">
        <f t="shared" si="1"/>
        <v>8325.59</v>
      </c>
      <c r="N56" s="54">
        <f t="shared" si="2"/>
        <v>51674.41</v>
      </c>
    </row>
    <row r="57" spans="2:14" s="55" customFormat="1" ht="120.75" customHeight="1" x14ac:dyDescent="0.25">
      <c r="B57" s="52">
        <v>52</v>
      </c>
      <c r="C57" s="53" t="s">
        <v>135</v>
      </c>
      <c r="D57" s="53" t="s">
        <v>134</v>
      </c>
      <c r="E57" s="52" t="s">
        <v>223</v>
      </c>
      <c r="F57" s="52" t="s">
        <v>3</v>
      </c>
      <c r="G57" s="52" t="s">
        <v>5</v>
      </c>
      <c r="H57" s="54">
        <v>30000</v>
      </c>
      <c r="I57" s="54">
        <f t="shared" si="7"/>
        <v>861</v>
      </c>
      <c r="J57" s="54">
        <v>0</v>
      </c>
      <c r="K57" s="54">
        <f t="shared" si="3"/>
        <v>912</v>
      </c>
      <c r="L57" s="54">
        <v>716.16</v>
      </c>
      <c r="M57" s="54">
        <f t="shared" si="1"/>
        <v>2489.16</v>
      </c>
      <c r="N57" s="54">
        <f t="shared" si="2"/>
        <v>27510.84</v>
      </c>
    </row>
    <row r="58" spans="2:14" s="55" customFormat="1" ht="120.75" customHeight="1" x14ac:dyDescent="0.25">
      <c r="B58" s="52">
        <v>53</v>
      </c>
      <c r="C58" s="53" t="s">
        <v>133</v>
      </c>
      <c r="D58" s="53" t="s">
        <v>132</v>
      </c>
      <c r="E58" s="52" t="s">
        <v>131</v>
      </c>
      <c r="F58" s="52" t="s">
        <v>3</v>
      </c>
      <c r="G58" s="52" t="s">
        <v>5</v>
      </c>
      <c r="H58" s="54">
        <v>50000</v>
      </c>
      <c r="I58" s="54">
        <f t="shared" si="7"/>
        <v>1435</v>
      </c>
      <c r="J58" s="54">
        <f>987.94+866.06</f>
        <v>1854</v>
      </c>
      <c r="K58" s="54">
        <f t="shared" si="3"/>
        <v>1520</v>
      </c>
      <c r="L58" s="54">
        <v>25</v>
      </c>
      <c r="M58" s="54">
        <f t="shared" si="1"/>
        <v>4834</v>
      </c>
      <c r="N58" s="54">
        <f t="shared" si="2"/>
        <v>45166</v>
      </c>
    </row>
    <row r="59" spans="2:14" s="55" customFormat="1" ht="120.75" customHeight="1" x14ac:dyDescent="0.25">
      <c r="B59" s="52">
        <v>54</v>
      </c>
      <c r="C59" s="53" t="s">
        <v>281</v>
      </c>
      <c r="D59" s="53" t="s">
        <v>106</v>
      </c>
      <c r="E59" s="52" t="s">
        <v>117</v>
      </c>
      <c r="F59" s="52" t="s">
        <v>3</v>
      </c>
      <c r="G59" s="52" t="s">
        <v>5</v>
      </c>
      <c r="H59" s="54">
        <v>29000</v>
      </c>
      <c r="I59" s="54">
        <v>832.3</v>
      </c>
      <c r="J59" s="54">
        <v>0</v>
      </c>
      <c r="K59" s="54">
        <v>881.6</v>
      </c>
      <c r="L59" s="54">
        <v>25</v>
      </c>
      <c r="M59" s="54">
        <f t="shared" si="1"/>
        <v>1738.9</v>
      </c>
      <c r="N59" s="54">
        <f t="shared" si="2"/>
        <v>27261.1</v>
      </c>
    </row>
    <row r="60" spans="2:14" s="55" customFormat="1" ht="120.75" customHeight="1" x14ac:dyDescent="0.25">
      <c r="B60" s="52">
        <v>55</v>
      </c>
      <c r="C60" s="53" t="s">
        <v>130</v>
      </c>
      <c r="D60" s="53" t="s">
        <v>106</v>
      </c>
      <c r="E60" s="52" t="s">
        <v>117</v>
      </c>
      <c r="F60" s="52" t="s">
        <v>3</v>
      </c>
      <c r="G60" s="52" t="s">
        <v>5</v>
      </c>
      <c r="H60" s="54">
        <v>13750</v>
      </c>
      <c r="I60" s="54">
        <v>394.63</v>
      </c>
      <c r="J60" s="54">
        <v>0</v>
      </c>
      <c r="K60" s="54">
        <v>418</v>
      </c>
      <c r="L60" s="54">
        <v>25</v>
      </c>
      <c r="M60" s="54">
        <f t="shared" si="1"/>
        <v>837.63</v>
      </c>
      <c r="N60" s="54">
        <f t="shared" si="2"/>
        <v>12912.37</v>
      </c>
    </row>
    <row r="61" spans="2:14" s="55" customFormat="1" ht="120.75" customHeight="1" x14ac:dyDescent="0.25">
      <c r="B61" s="52">
        <v>56</v>
      </c>
      <c r="C61" s="53" t="s">
        <v>262</v>
      </c>
      <c r="D61" s="53" t="s">
        <v>106</v>
      </c>
      <c r="E61" s="52" t="s">
        <v>117</v>
      </c>
      <c r="F61" s="52" t="s">
        <v>3</v>
      </c>
      <c r="G61" s="52" t="s">
        <v>5</v>
      </c>
      <c r="H61" s="54">
        <v>20000</v>
      </c>
      <c r="I61" s="54">
        <f t="shared" si="7"/>
        <v>574</v>
      </c>
      <c r="J61" s="54">
        <v>0</v>
      </c>
      <c r="K61" s="54">
        <v>608</v>
      </c>
      <c r="L61" s="54">
        <v>25</v>
      </c>
      <c r="M61" s="54">
        <f t="shared" si="1"/>
        <v>1207</v>
      </c>
      <c r="N61" s="54">
        <f t="shared" si="2"/>
        <v>18793</v>
      </c>
    </row>
    <row r="62" spans="2:14" s="55" customFormat="1" ht="120.75" customHeight="1" x14ac:dyDescent="0.25">
      <c r="B62" s="52">
        <v>57</v>
      </c>
      <c r="C62" s="53" t="s">
        <v>211</v>
      </c>
      <c r="D62" s="53" t="s">
        <v>106</v>
      </c>
      <c r="E62" s="52" t="s">
        <v>117</v>
      </c>
      <c r="F62" s="52" t="s">
        <v>3</v>
      </c>
      <c r="G62" s="52" t="s">
        <v>5</v>
      </c>
      <c r="H62" s="54">
        <v>29000</v>
      </c>
      <c r="I62" s="54">
        <f t="shared" si="7"/>
        <v>832.3</v>
      </c>
      <c r="J62" s="54">
        <v>0</v>
      </c>
      <c r="K62" s="54">
        <f t="shared" si="3"/>
        <v>881.6</v>
      </c>
      <c r="L62" s="54">
        <v>1691.67</v>
      </c>
      <c r="M62" s="54">
        <v>3405.57</v>
      </c>
      <c r="N62" s="54">
        <v>25594.43</v>
      </c>
    </row>
    <row r="63" spans="2:14" s="55" customFormat="1" ht="120.75" customHeight="1" x14ac:dyDescent="0.25">
      <c r="B63" s="52">
        <v>58</v>
      </c>
      <c r="C63" s="53" t="s">
        <v>227</v>
      </c>
      <c r="D63" s="53" t="s">
        <v>106</v>
      </c>
      <c r="E63" s="52" t="s">
        <v>117</v>
      </c>
      <c r="F63" s="52" t="s">
        <v>3</v>
      </c>
      <c r="G63" s="52" t="s">
        <v>5</v>
      </c>
      <c r="H63" s="54">
        <v>20000</v>
      </c>
      <c r="I63" s="54">
        <v>574</v>
      </c>
      <c r="J63" s="54">
        <v>0</v>
      </c>
      <c r="K63" s="54">
        <v>608</v>
      </c>
      <c r="L63" s="54">
        <v>105</v>
      </c>
      <c r="M63" s="54">
        <f t="shared" si="1"/>
        <v>1287</v>
      </c>
      <c r="N63" s="54">
        <f t="shared" si="2"/>
        <v>18713</v>
      </c>
    </row>
    <row r="64" spans="2:14" s="55" customFormat="1" ht="120.75" customHeight="1" x14ac:dyDescent="0.25">
      <c r="B64" s="52">
        <v>59</v>
      </c>
      <c r="C64" s="53" t="s">
        <v>228</v>
      </c>
      <c r="D64" s="53" t="s">
        <v>106</v>
      </c>
      <c r="E64" s="52" t="s">
        <v>284</v>
      </c>
      <c r="F64" s="52" t="s">
        <v>3</v>
      </c>
      <c r="G64" s="52" t="s">
        <v>5</v>
      </c>
      <c r="H64" s="54">
        <v>29000</v>
      </c>
      <c r="I64" s="54">
        <f t="shared" si="7"/>
        <v>832.3</v>
      </c>
      <c r="J64" s="54">
        <v>0</v>
      </c>
      <c r="K64" s="54">
        <f t="shared" ref="K64:K65" si="11">+H64*3.04%</f>
        <v>881.6</v>
      </c>
      <c r="L64" s="54">
        <f>25+100</f>
        <v>125</v>
      </c>
      <c r="M64" s="54">
        <f t="shared" si="1"/>
        <v>1838.9</v>
      </c>
      <c r="N64" s="54">
        <f t="shared" si="2"/>
        <v>27161.1</v>
      </c>
    </row>
    <row r="65" spans="2:14" s="55" customFormat="1" ht="120.75" customHeight="1" x14ac:dyDescent="0.25">
      <c r="B65" s="52">
        <v>60</v>
      </c>
      <c r="C65" s="53" t="s">
        <v>229</v>
      </c>
      <c r="D65" s="53" t="s">
        <v>106</v>
      </c>
      <c r="E65" s="52" t="s">
        <v>117</v>
      </c>
      <c r="F65" s="52" t="s">
        <v>3</v>
      </c>
      <c r="G65" s="52" t="s">
        <v>5</v>
      </c>
      <c r="H65" s="54">
        <v>20000</v>
      </c>
      <c r="I65" s="54">
        <f t="shared" si="7"/>
        <v>574</v>
      </c>
      <c r="J65" s="54">
        <v>0</v>
      </c>
      <c r="K65" s="54">
        <f t="shared" si="11"/>
        <v>608</v>
      </c>
      <c r="L65" s="54">
        <v>25</v>
      </c>
      <c r="M65" s="54">
        <f t="shared" si="1"/>
        <v>1207</v>
      </c>
      <c r="N65" s="54">
        <f t="shared" si="2"/>
        <v>18793</v>
      </c>
    </row>
    <row r="66" spans="2:14" s="55" customFormat="1" ht="120.75" customHeight="1" x14ac:dyDescent="0.25">
      <c r="B66" s="52">
        <v>61</v>
      </c>
      <c r="C66" s="53" t="s">
        <v>129</v>
      </c>
      <c r="D66" s="53" t="s">
        <v>106</v>
      </c>
      <c r="E66" s="52" t="s">
        <v>117</v>
      </c>
      <c r="F66" s="52" t="s">
        <v>3</v>
      </c>
      <c r="G66" s="52" t="s">
        <v>5</v>
      </c>
      <c r="H66" s="54">
        <v>12100</v>
      </c>
      <c r="I66" s="54">
        <f t="shared" si="7"/>
        <v>347.27</v>
      </c>
      <c r="J66" s="54">
        <v>0</v>
      </c>
      <c r="K66" s="54">
        <f t="shared" si="3"/>
        <v>367.84</v>
      </c>
      <c r="L66" s="54">
        <v>25</v>
      </c>
      <c r="M66" s="54">
        <f t="shared" si="1"/>
        <v>740.1099999999999</v>
      </c>
      <c r="N66" s="54">
        <f t="shared" si="2"/>
        <v>11359.89</v>
      </c>
    </row>
    <row r="67" spans="2:14" s="55" customFormat="1" ht="120.75" customHeight="1" x14ac:dyDescent="0.25">
      <c r="B67" s="52">
        <v>62</v>
      </c>
      <c r="C67" s="53" t="s">
        <v>128</v>
      </c>
      <c r="D67" s="53" t="s">
        <v>106</v>
      </c>
      <c r="E67" s="52" t="s">
        <v>117</v>
      </c>
      <c r="F67" s="52" t="s">
        <v>3</v>
      </c>
      <c r="G67" s="52" t="s">
        <v>5</v>
      </c>
      <c r="H67" s="54">
        <v>20000</v>
      </c>
      <c r="I67" s="54">
        <f t="shared" si="7"/>
        <v>574</v>
      </c>
      <c r="J67" s="54">
        <v>0</v>
      </c>
      <c r="K67" s="54">
        <f t="shared" si="3"/>
        <v>608</v>
      </c>
      <c r="L67" s="54">
        <v>25</v>
      </c>
      <c r="M67" s="54">
        <f t="shared" si="1"/>
        <v>1207</v>
      </c>
      <c r="N67" s="54">
        <f t="shared" si="2"/>
        <v>18793</v>
      </c>
    </row>
    <row r="68" spans="2:14" s="55" customFormat="1" ht="120.75" customHeight="1" x14ac:dyDescent="0.25">
      <c r="B68" s="52">
        <v>63</v>
      </c>
      <c r="C68" s="53" t="s">
        <v>127</v>
      </c>
      <c r="D68" s="53" t="s">
        <v>106</v>
      </c>
      <c r="E68" s="52" t="s">
        <v>117</v>
      </c>
      <c r="F68" s="52" t="s">
        <v>3</v>
      </c>
      <c r="G68" s="52" t="s">
        <v>5</v>
      </c>
      <c r="H68" s="54">
        <v>20000</v>
      </c>
      <c r="I68" s="54">
        <f t="shared" si="7"/>
        <v>574</v>
      </c>
      <c r="J68" s="54">
        <v>0</v>
      </c>
      <c r="K68" s="54">
        <f t="shared" si="3"/>
        <v>608</v>
      </c>
      <c r="L68" s="54">
        <v>25</v>
      </c>
      <c r="M68" s="54">
        <f t="shared" si="1"/>
        <v>1207</v>
      </c>
      <c r="N68" s="54">
        <f t="shared" si="2"/>
        <v>18793</v>
      </c>
    </row>
    <row r="69" spans="2:14" s="55" customFormat="1" ht="120.75" customHeight="1" x14ac:dyDescent="0.25">
      <c r="B69" s="52">
        <v>64</v>
      </c>
      <c r="C69" s="53" t="s">
        <v>126</v>
      </c>
      <c r="D69" s="53" t="s">
        <v>106</v>
      </c>
      <c r="E69" s="52" t="s">
        <v>117</v>
      </c>
      <c r="F69" s="52" t="s">
        <v>3</v>
      </c>
      <c r="G69" s="52" t="s">
        <v>5</v>
      </c>
      <c r="H69" s="54">
        <v>20000</v>
      </c>
      <c r="I69" s="54">
        <f t="shared" si="7"/>
        <v>574</v>
      </c>
      <c r="J69" s="54">
        <v>0</v>
      </c>
      <c r="K69" s="54">
        <f t="shared" si="3"/>
        <v>608</v>
      </c>
      <c r="L69" s="54">
        <v>25</v>
      </c>
      <c r="M69" s="54">
        <f t="shared" si="1"/>
        <v>1207</v>
      </c>
      <c r="N69" s="54">
        <f t="shared" si="2"/>
        <v>18793</v>
      </c>
    </row>
    <row r="70" spans="2:14" s="55" customFormat="1" ht="120.75" customHeight="1" x14ac:dyDescent="0.25">
      <c r="B70" s="52">
        <v>65</v>
      </c>
      <c r="C70" s="53" t="s">
        <v>125</v>
      </c>
      <c r="D70" s="53" t="s">
        <v>106</v>
      </c>
      <c r="E70" s="52" t="s">
        <v>117</v>
      </c>
      <c r="F70" s="52" t="s">
        <v>3</v>
      </c>
      <c r="G70" s="52" t="s">
        <v>5</v>
      </c>
      <c r="H70" s="54">
        <v>29000</v>
      </c>
      <c r="I70" s="54">
        <v>832.3</v>
      </c>
      <c r="J70" s="54">
        <v>0</v>
      </c>
      <c r="K70" s="54">
        <f t="shared" si="3"/>
        <v>881.6</v>
      </c>
      <c r="L70" s="54">
        <v>716.16</v>
      </c>
      <c r="M70" s="54">
        <f t="shared" si="1"/>
        <v>2430.06</v>
      </c>
      <c r="N70" s="54">
        <f t="shared" si="2"/>
        <v>26569.94</v>
      </c>
    </row>
    <row r="71" spans="2:14" s="55" customFormat="1" ht="120.75" customHeight="1" x14ac:dyDescent="0.25">
      <c r="B71" s="52">
        <v>66</v>
      </c>
      <c r="C71" s="53" t="s">
        <v>124</v>
      </c>
      <c r="D71" s="53" t="s">
        <v>106</v>
      </c>
      <c r="E71" s="52" t="s">
        <v>117</v>
      </c>
      <c r="F71" s="52" t="s">
        <v>3</v>
      </c>
      <c r="G71" s="52" t="s">
        <v>5</v>
      </c>
      <c r="H71" s="54">
        <v>29000</v>
      </c>
      <c r="I71" s="54">
        <v>832.3</v>
      </c>
      <c r="J71" s="54">
        <v>0</v>
      </c>
      <c r="K71" s="54">
        <f t="shared" si="3"/>
        <v>881.6</v>
      </c>
      <c r="L71" s="54">
        <v>25</v>
      </c>
      <c r="M71" s="54">
        <f t="shared" si="1"/>
        <v>1738.9</v>
      </c>
      <c r="N71" s="54">
        <f t="shared" ref="N71:N127" si="12">H71-M71</f>
        <v>27261.1</v>
      </c>
    </row>
    <row r="72" spans="2:14" s="55" customFormat="1" ht="120.75" customHeight="1" x14ac:dyDescent="0.25">
      <c r="B72" s="52">
        <v>67</v>
      </c>
      <c r="C72" s="53" t="s">
        <v>123</v>
      </c>
      <c r="D72" s="53" t="s">
        <v>106</v>
      </c>
      <c r="E72" s="52" t="s">
        <v>117</v>
      </c>
      <c r="F72" s="52" t="s">
        <v>3</v>
      </c>
      <c r="G72" s="52" t="s">
        <v>5</v>
      </c>
      <c r="H72" s="54">
        <v>20000</v>
      </c>
      <c r="I72" s="54">
        <f t="shared" si="7"/>
        <v>574</v>
      </c>
      <c r="J72" s="54">
        <v>0</v>
      </c>
      <c r="K72" s="54">
        <f t="shared" si="3"/>
        <v>608</v>
      </c>
      <c r="L72" s="54">
        <v>25</v>
      </c>
      <c r="M72" s="54">
        <f t="shared" si="1"/>
        <v>1207</v>
      </c>
      <c r="N72" s="54">
        <f t="shared" si="12"/>
        <v>18793</v>
      </c>
    </row>
    <row r="73" spans="2:14" s="55" customFormat="1" ht="120.75" customHeight="1" x14ac:dyDescent="0.25">
      <c r="B73" s="52">
        <v>68</v>
      </c>
      <c r="C73" s="53" t="s">
        <v>122</v>
      </c>
      <c r="D73" s="53" t="s">
        <v>106</v>
      </c>
      <c r="E73" s="52" t="s">
        <v>117</v>
      </c>
      <c r="F73" s="52" t="s">
        <v>3</v>
      </c>
      <c r="G73" s="52" t="s">
        <v>5</v>
      </c>
      <c r="H73" s="54">
        <v>20000</v>
      </c>
      <c r="I73" s="54">
        <f t="shared" si="7"/>
        <v>574</v>
      </c>
      <c r="J73" s="54">
        <v>0</v>
      </c>
      <c r="K73" s="54">
        <f t="shared" si="3"/>
        <v>608</v>
      </c>
      <c r="L73" s="54">
        <v>25</v>
      </c>
      <c r="M73" s="54">
        <f t="shared" ref="M73:M135" si="13">I73+J73+K73+L73</f>
        <v>1207</v>
      </c>
      <c r="N73" s="54">
        <f t="shared" si="12"/>
        <v>18793</v>
      </c>
    </row>
    <row r="74" spans="2:14" s="55" customFormat="1" ht="120.75" customHeight="1" x14ac:dyDescent="0.25">
      <c r="B74" s="52">
        <v>69</v>
      </c>
      <c r="C74" s="53" t="s">
        <v>249</v>
      </c>
      <c r="D74" s="53" t="s">
        <v>106</v>
      </c>
      <c r="E74" s="52" t="s">
        <v>117</v>
      </c>
      <c r="F74" s="52" t="s">
        <v>3</v>
      </c>
      <c r="G74" s="52" t="s">
        <v>5</v>
      </c>
      <c r="H74" s="54">
        <v>20000</v>
      </c>
      <c r="I74" s="54">
        <f t="shared" si="7"/>
        <v>574</v>
      </c>
      <c r="J74" s="54">
        <v>0</v>
      </c>
      <c r="K74" s="54">
        <f t="shared" si="3"/>
        <v>608</v>
      </c>
      <c r="L74" s="54">
        <v>25</v>
      </c>
      <c r="M74" s="54">
        <f t="shared" si="13"/>
        <v>1207</v>
      </c>
      <c r="N74" s="54">
        <f t="shared" si="12"/>
        <v>18793</v>
      </c>
    </row>
    <row r="75" spans="2:14" s="55" customFormat="1" ht="120.75" customHeight="1" x14ac:dyDescent="0.25">
      <c r="B75" s="52">
        <v>70</v>
      </c>
      <c r="C75" s="53" t="s">
        <v>250</v>
      </c>
      <c r="D75" s="53" t="s">
        <v>106</v>
      </c>
      <c r="E75" s="52" t="s">
        <v>117</v>
      </c>
      <c r="F75" s="52" t="s">
        <v>3</v>
      </c>
      <c r="G75" s="52" t="s">
        <v>5</v>
      </c>
      <c r="H75" s="54">
        <v>20000</v>
      </c>
      <c r="I75" s="54">
        <f t="shared" si="7"/>
        <v>574</v>
      </c>
      <c r="J75" s="54">
        <v>0</v>
      </c>
      <c r="K75" s="54">
        <f t="shared" si="3"/>
        <v>608</v>
      </c>
      <c r="L75" s="54">
        <v>25</v>
      </c>
      <c r="M75" s="54">
        <f t="shared" si="13"/>
        <v>1207</v>
      </c>
      <c r="N75" s="54">
        <f t="shared" si="12"/>
        <v>18793</v>
      </c>
    </row>
    <row r="76" spans="2:14" s="55" customFormat="1" ht="120.75" customHeight="1" x14ac:dyDescent="0.25">
      <c r="B76" s="52">
        <v>71</v>
      </c>
      <c r="C76" s="53" t="s">
        <v>121</v>
      </c>
      <c r="D76" s="53" t="s">
        <v>106</v>
      </c>
      <c r="E76" s="52" t="s">
        <v>117</v>
      </c>
      <c r="F76" s="52" t="s">
        <v>3</v>
      </c>
      <c r="G76" s="52" t="s">
        <v>5</v>
      </c>
      <c r="H76" s="54">
        <v>20000</v>
      </c>
      <c r="I76" s="54">
        <f t="shared" si="7"/>
        <v>574</v>
      </c>
      <c r="J76" s="54">
        <v>0</v>
      </c>
      <c r="K76" s="54">
        <f t="shared" si="3"/>
        <v>608</v>
      </c>
      <c r="L76" s="54">
        <v>25</v>
      </c>
      <c r="M76" s="54">
        <f t="shared" si="13"/>
        <v>1207</v>
      </c>
      <c r="N76" s="54">
        <f t="shared" si="12"/>
        <v>18793</v>
      </c>
    </row>
    <row r="77" spans="2:14" s="55" customFormat="1" ht="120.75" customHeight="1" x14ac:dyDescent="0.25">
      <c r="B77" s="52">
        <v>72</v>
      </c>
      <c r="C77" s="53" t="s">
        <v>120</v>
      </c>
      <c r="D77" s="53" t="s">
        <v>106</v>
      </c>
      <c r="E77" s="52" t="s">
        <v>117</v>
      </c>
      <c r="F77" s="52" t="s">
        <v>3</v>
      </c>
      <c r="G77" s="52" t="s">
        <v>5</v>
      </c>
      <c r="H77" s="54">
        <v>20000</v>
      </c>
      <c r="I77" s="54">
        <f t="shared" si="7"/>
        <v>574</v>
      </c>
      <c r="J77" s="54">
        <v>0</v>
      </c>
      <c r="K77" s="54">
        <f t="shared" si="3"/>
        <v>608</v>
      </c>
      <c r="L77" s="54">
        <v>25</v>
      </c>
      <c r="M77" s="54">
        <f t="shared" si="13"/>
        <v>1207</v>
      </c>
      <c r="N77" s="54">
        <f t="shared" si="12"/>
        <v>18793</v>
      </c>
    </row>
    <row r="78" spans="2:14" s="55" customFormat="1" ht="120.75" customHeight="1" x14ac:dyDescent="0.25">
      <c r="B78" s="52">
        <v>73</v>
      </c>
      <c r="C78" s="53" t="s">
        <v>119</v>
      </c>
      <c r="D78" s="53" t="s">
        <v>106</v>
      </c>
      <c r="E78" s="52" t="s">
        <v>117</v>
      </c>
      <c r="F78" s="52" t="s">
        <v>3</v>
      </c>
      <c r="G78" s="52" t="s">
        <v>5</v>
      </c>
      <c r="H78" s="54">
        <v>20000</v>
      </c>
      <c r="I78" s="54">
        <f t="shared" si="7"/>
        <v>574</v>
      </c>
      <c r="J78" s="54">
        <v>0</v>
      </c>
      <c r="K78" s="54">
        <f t="shared" si="3"/>
        <v>608</v>
      </c>
      <c r="L78" s="54">
        <v>25</v>
      </c>
      <c r="M78" s="54">
        <f t="shared" si="13"/>
        <v>1207</v>
      </c>
      <c r="N78" s="54">
        <f t="shared" si="12"/>
        <v>18793</v>
      </c>
    </row>
    <row r="79" spans="2:14" s="55" customFormat="1" ht="120.75" customHeight="1" x14ac:dyDescent="0.25">
      <c r="B79" s="52">
        <v>74</v>
      </c>
      <c r="C79" s="53" t="s">
        <v>118</v>
      </c>
      <c r="D79" s="53" t="s">
        <v>106</v>
      </c>
      <c r="E79" s="52" t="s">
        <v>117</v>
      </c>
      <c r="F79" s="52" t="s">
        <v>3</v>
      </c>
      <c r="G79" s="52" t="s">
        <v>5</v>
      </c>
      <c r="H79" s="54">
        <v>20000</v>
      </c>
      <c r="I79" s="54">
        <f t="shared" si="7"/>
        <v>574</v>
      </c>
      <c r="J79" s="54">
        <v>0</v>
      </c>
      <c r="K79" s="54">
        <f t="shared" si="3"/>
        <v>608</v>
      </c>
      <c r="L79" s="54">
        <v>25</v>
      </c>
      <c r="M79" s="54">
        <f t="shared" si="13"/>
        <v>1207</v>
      </c>
      <c r="N79" s="54">
        <f t="shared" si="12"/>
        <v>18793</v>
      </c>
    </row>
    <row r="80" spans="2:14" s="55" customFormat="1" ht="120.75" customHeight="1" x14ac:dyDescent="0.25">
      <c r="B80" s="52">
        <v>75</v>
      </c>
      <c r="C80" s="53" t="s">
        <v>240</v>
      </c>
      <c r="D80" s="53" t="s">
        <v>106</v>
      </c>
      <c r="E80" s="52" t="s">
        <v>117</v>
      </c>
      <c r="F80" s="52" t="s">
        <v>3</v>
      </c>
      <c r="G80" s="52" t="s">
        <v>5</v>
      </c>
      <c r="H80" s="54">
        <v>20000</v>
      </c>
      <c r="I80" s="54">
        <f t="shared" si="7"/>
        <v>574</v>
      </c>
      <c r="J80" s="54">
        <v>0</v>
      </c>
      <c r="K80" s="54">
        <f t="shared" ref="K80" si="14">+H80*3.04%</f>
        <v>608</v>
      </c>
      <c r="L80" s="54">
        <v>25</v>
      </c>
      <c r="M80" s="54">
        <f t="shared" si="13"/>
        <v>1207</v>
      </c>
      <c r="N80" s="54">
        <f t="shared" si="12"/>
        <v>18793</v>
      </c>
    </row>
    <row r="81" spans="2:14" s="55" customFormat="1" ht="120.75" customHeight="1" x14ac:dyDescent="0.25">
      <c r="B81" s="52">
        <v>76</v>
      </c>
      <c r="C81" s="53" t="s">
        <v>116</v>
      </c>
      <c r="D81" s="53" t="s">
        <v>106</v>
      </c>
      <c r="E81" s="52" t="s">
        <v>115</v>
      </c>
      <c r="F81" s="52" t="s">
        <v>3</v>
      </c>
      <c r="G81" s="52" t="s">
        <v>2</v>
      </c>
      <c r="H81" s="54">
        <v>30000</v>
      </c>
      <c r="I81" s="54">
        <f t="shared" si="7"/>
        <v>861</v>
      </c>
      <c r="J81" s="54">
        <v>0</v>
      </c>
      <c r="K81" s="54">
        <f t="shared" si="3"/>
        <v>912</v>
      </c>
      <c r="L81" s="54">
        <v>25</v>
      </c>
      <c r="M81" s="54">
        <f t="shared" si="13"/>
        <v>1798</v>
      </c>
      <c r="N81" s="54">
        <f t="shared" si="12"/>
        <v>28202</v>
      </c>
    </row>
    <row r="82" spans="2:14" s="55" customFormat="1" ht="120.75" customHeight="1" x14ac:dyDescent="0.25">
      <c r="B82" s="52">
        <v>77</v>
      </c>
      <c r="C82" s="53" t="s">
        <v>114</v>
      </c>
      <c r="D82" s="53" t="s">
        <v>106</v>
      </c>
      <c r="E82" s="52" t="s">
        <v>113</v>
      </c>
      <c r="F82" s="52" t="s">
        <v>3</v>
      </c>
      <c r="G82" s="52" t="s">
        <v>2</v>
      </c>
      <c r="H82" s="54">
        <v>30000</v>
      </c>
      <c r="I82" s="54">
        <f t="shared" si="7"/>
        <v>861</v>
      </c>
      <c r="J82" s="54">
        <v>0</v>
      </c>
      <c r="K82" s="54">
        <f t="shared" si="3"/>
        <v>912</v>
      </c>
      <c r="L82" s="54">
        <v>25</v>
      </c>
      <c r="M82" s="54">
        <f t="shared" si="13"/>
        <v>1798</v>
      </c>
      <c r="N82" s="54">
        <f t="shared" si="12"/>
        <v>28202</v>
      </c>
    </row>
    <row r="83" spans="2:14" s="55" customFormat="1" ht="120.75" customHeight="1" x14ac:dyDescent="0.25">
      <c r="B83" s="52">
        <v>78</v>
      </c>
      <c r="C83" s="53" t="s">
        <v>112</v>
      </c>
      <c r="D83" s="53" t="s">
        <v>106</v>
      </c>
      <c r="E83" s="52" t="s">
        <v>111</v>
      </c>
      <c r="F83" s="52" t="s">
        <v>3</v>
      </c>
      <c r="G83" s="52" t="s">
        <v>2</v>
      </c>
      <c r="H83" s="54">
        <v>30000</v>
      </c>
      <c r="I83" s="54">
        <f t="shared" si="7"/>
        <v>861</v>
      </c>
      <c r="J83" s="54">
        <v>0</v>
      </c>
      <c r="K83" s="54">
        <f t="shared" si="3"/>
        <v>912</v>
      </c>
      <c r="L83" s="54">
        <v>25</v>
      </c>
      <c r="M83" s="54">
        <f t="shared" si="13"/>
        <v>1798</v>
      </c>
      <c r="N83" s="54">
        <f t="shared" si="12"/>
        <v>28202</v>
      </c>
    </row>
    <row r="84" spans="2:14" s="55" customFormat="1" ht="120.75" customHeight="1" x14ac:dyDescent="0.25">
      <c r="B84" s="52">
        <v>79</v>
      </c>
      <c r="C84" s="53" t="s">
        <v>110</v>
      </c>
      <c r="D84" s="53" t="s">
        <v>106</v>
      </c>
      <c r="E84" s="52" t="s">
        <v>283</v>
      </c>
      <c r="F84" s="52" t="s">
        <v>3</v>
      </c>
      <c r="G84" s="52" t="s">
        <v>2</v>
      </c>
      <c r="H84" s="54">
        <v>50000</v>
      </c>
      <c r="I84" s="54">
        <f t="shared" ref="I84:I145" si="15">+H84*2.87%</f>
        <v>1435</v>
      </c>
      <c r="J84" s="54">
        <v>1854</v>
      </c>
      <c r="K84" s="54">
        <f t="shared" ref="K84:K155" si="16">+H84*3.04%</f>
        <v>1520</v>
      </c>
      <c r="L84" s="54">
        <v>145</v>
      </c>
      <c r="M84" s="54">
        <f t="shared" si="13"/>
        <v>4954</v>
      </c>
      <c r="N84" s="54">
        <f t="shared" si="12"/>
        <v>45046</v>
      </c>
    </row>
    <row r="85" spans="2:14" s="55" customFormat="1" ht="120.75" customHeight="1" x14ac:dyDescent="0.25">
      <c r="B85" s="52">
        <v>80</v>
      </c>
      <c r="C85" s="53" t="s">
        <v>109</v>
      </c>
      <c r="D85" s="53" t="s">
        <v>106</v>
      </c>
      <c r="E85" s="52" t="s">
        <v>107</v>
      </c>
      <c r="F85" s="52" t="s">
        <v>3</v>
      </c>
      <c r="G85" s="52" t="s">
        <v>2</v>
      </c>
      <c r="H85" s="54">
        <v>30000</v>
      </c>
      <c r="I85" s="54">
        <f t="shared" si="15"/>
        <v>861</v>
      </c>
      <c r="J85" s="54">
        <v>0</v>
      </c>
      <c r="K85" s="54">
        <f t="shared" si="16"/>
        <v>912</v>
      </c>
      <c r="L85" s="54">
        <v>25</v>
      </c>
      <c r="M85" s="54">
        <f t="shared" si="13"/>
        <v>1798</v>
      </c>
      <c r="N85" s="54">
        <f t="shared" si="12"/>
        <v>28202</v>
      </c>
    </row>
    <row r="86" spans="2:14" s="55" customFormat="1" ht="120.75" customHeight="1" x14ac:dyDescent="0.25">
      <c r="B86" s="52">
        <v>81</v>
      </c>
      <c r="C86" s="53" t="s">
        <v>108</v>
      </c>
      <c r="D86" s="53" t="s">
        <v>106</v>
      </c>
      <c r="E86" s="52" t="s">
        <v>107</v>
      </c>
      <c r="F86" s="52" t="s">
        <v>3</v>
      </c>
      <c r="G86" s="52" t="s">
        <v>2</v>
      </c>
      <c r="H86" s="54">
        <v>35000</v>
      </c>
      <c r="I86" s="54">
        <f t="shared" si="15"/>
        <v>1004.5</v>
      </c>
      <c r="J86" s="54">
        <v>0</v>
      </c>
      <c r="K86" s="54">
        <f t="shared" si="16"/>
        <v>1064</v>
      </c>
      <c r="L86" s="54">
        <v>716.16</v>
      </c>
      <c r="M86" s="54">
        <f t="shared" si="13"/>
        <v>2784.66</v>
      </c>
      <c r="N86" s="54">
        <f t="shared" si="12"/>
        <v>32215.34</v>
      </c>
    </row>
    <row r="87" spans="2:14" s="55" customFormat="1" ht="120.75" customHeight="1" x14ac:dyDescent="0.25">
      <c r="B87" s="52">
        <v>82</v>
      </c>
      <c r="C87" s="53" t="s">
        <v>293</v>
      </c>
      <c r="D87" s="53" t="s">
        <v>106</v>
      </c>
      <c r="E87" s="52" t="s">
        <v>107</v>
      </c>
      <c r="F87" s="52" t="s">
        <v>3</v>
      </c>
      <c r="G87" s="52" t="s">
        <v>2</v>
      </c>
      <c r="H87" s="54">
        <v>30000</v>
      </c>
      <c r="I87" s="54">
        <f t="shared" si="15"/>
        <v>861</v>
      </c>
      <c r="J87" s="54">
        <v>0</v>
      </c>
      <c r="K87" s="54">
        <f t="shared" si="16"/>
        <v>912</v>
      </c>
      <c r="L87" s="54">
        <v>25</v>
      </c>
      <c r="M87" s="54">
        <f t="shared" si="13"/>
        <v>1798</v>
      </c>
      <c r="N87" s="54">
        <f t="shared" si="12"/>
        <v>28202</v>
      </c>
    </row>
    <row r="88" spans="2:14" s="55" customFormat="1" ht="120.75" customHeight="1" x14ac:dyDescent="0.25">
      <c r="B88" s="52">
        <v>83</v>
      </c>
      <c r="C88" s="53" t="s">
        <v>301</v>
      </c>
      <c r="D88" s="53" t="s">
        <v>106</v>
      </c>
      <c r="E88" s="52" t="s">
        <v>107</v>
      </c>
      <c r="F88" s="52" t="s">
        <v>3</v>
      </c>
      <c r="G88" s="52" t="s">
        <v>2</v>
      </c>
      <c r="H88" s="54">
        <v>30000</v>
      </c>
      <c r="I88" s="54">
        <f t="shared" si="15"/>
        <v>861</v>
      </c>
      <c r="J88" s="54">
        <v>0</v>
      </c>
      <c r="K88" s="54">
        <f t="shared" si="16"/>
        <v>912</v>
      </c>
      <c r="L88" s="54">
        <v>25</v>
      </c>
      <c r="M88" s="54">
        <f t="shared" si="13"/>
        <v>1798</v>
      </c>
      <c r="N88" s="54">
        <f t="shared" si="12"/>
        <v>28202</v>
      </c>
    </row>
    <row r="89" spans="2:14" s="55" customFormat="1" ht="120.75" customHeight="1" x14ac:dyDescent="0.25">
      <c r="B89" s="52">
        <v>84</v>
      </c>
      <c r="C89" s="53" t="s">
        <v>306</v>
      </c>
      <c r="D89" s="53" t="s">
        <v>106</v>
      </c>
      <c r="E89" s="52" t="s">
        <v>107</v>
      </c>
      <c r="F89" s="52" t="s">
        <v>3</v>
      </c>
      <c r="G89" s="52" t="s">
        <v>2</v>
      </c>
      <c r="H89" s="54">
        <v>30000</v>
      </c>
      <c r="I89" s="54">
        <f t="shared" si="15"/>
        <v>861</v>
      </c>
      <c r="J89" s="54">
        <v>0</v>
      </c>
      <c r="K89" s="54">
        <f t="shared" si="16"/>
        <v>912</v>
      </c>
      <c r="L89" s="54">
        <v>25</v>
      </c>
      <c r="M89" s="54">
        <f t="shared" si="13"/>
        <v>1798</v>
      </c>
      <c r="N89" s="54">
        <f t="shared" si="12"/>
        <v>28202</v>
      </c>
    </row>
    <row r="90" spans="2:14" s="55" customFormat="1" ht="120.75" customHeight="1" x14ac:dyDescent="0.25">
      <c r="B90" s="52">
        <v>85</v>
      </c>
      <c r="C90" s="53" t="s">
        <v>307</v>
      </c>
      <c r="D90" s="53" t="s">
        <v>106</v>
      </c>
      <c r="E90" s="52" t="s">
        <v>117</v>
      </c>
      <c r="F90" s="52" t="s">
        <v>3</v>
      </c>
      <c r="G90" s="52" t="s">
        <v>5</v>
      </c>
      <c r="H90" s="54">
        <v>20000</v>
      </c>
      <c r="I90" s="54">
        <f t="shared" si="15"/>
        <v>574</v>
      </c>
      <c r="J90" s="54">
        <v>0</v>
      </c>
      <c r="K90" s="54">
        <f t="shared" si="16"/>
        <v>608</v>
      </c>
      <c r="L90" s="54">
        <v>25</v>
      </c>
      <c r="M90" s="54">
        <f t="shared" si="13"/>
        <v>1207</v>
      </c>
      <c r="N90" s="54">
        <f t="shared" si="12"/>
        <v>18793</v>
      </c>
    </row>
    <row r="91" spans="2:14" s="55" customFormat="1" ht="120.75" customHeight="1" x14ac:dyDescent="0.25">
      <c r="B91" s="52">
        <v>86</v>
      </c>
      <c r="C91" s="53" t="s">
        <v>308</v>
      </c>
      <c r="D91" s="53" t="s">
        <v>106</v>
      </c>
      <c r="E91" s="52" t="s">
        <v>117</v>
      </c>
      <c r="F91" s="52" t="s">
        <v>3</v>
      </c>
      <c r="G91" s="52" t="s">
        <v>5</v>
      </c>
      <c r="H91" s="54">
        <v>20000</v>
      </c>
      <c r="I91" s="54">
        <f t="shared" si="15"/>
        <v>574</v>
      </c>
      <c r="J91" s="54">
        <v>0</v>
      </c>
      <c r="K91" s="54">
        <f t="shared" si="16"/>
        <v>608</v>
      </c>
      <c r="L91" s="54">
        <v>25</v>
      </c>
      <c r="M91" s="54">
        <f t="shared" si="13"/>
        <v>1207</v>
      </c>
      <c r="N91" s="54">
        <f t="shared" si="12"/>
        <v>18793</v>
      </c>
    </row>
    <row r="92" spans="2:14" s="55" customFormat="1" ht="120.75" customHeight="1" x14ac:dyDescent="0.25">
      <c r="B92" s="52">
        <v>87</v>
      </c>
      <c r="C92" s="53" t="s">
        <v>309</v>
      </c>
      <c r="D92" s="53" t="s">
        <v>106</v>
      </c>
      <c r="E92" s="52" t="s">
        <v>117</v>
      </c>
      <c r="F92" s="52" t="s">
        <v>3</v>
      </c>
      <c r="G92" s="52" t="s">
        <v>5</v>
      </c>
      <c r="H92" s="54">
        <v>20000</v>
      </c>
      <c r="I92" s="54">
        <f t="shared" si="15"/>
        <v>574</v>
      </c>
      <c r="J92" s="54">
        <v>0</v>
      </c>
      <c r="K92" s="54">
        <f t="shared" si="16"/>
        <v>608</v>
      </c>
      <c r="L92" s="54">
        <v>25</v>
      </c>
      <c r="M92" s="54">
        <f t="shared" si="13"/>
        <v>1207</v>
      </c>
      <c r="N92" s="54">
        <f t="shared" si="12"/>
        <v>18793</v>
      </c>
    </row>
    <row r="93" spans="2:14" s="55" customFormat="1" ht="120.75" customHeight="1" x14ac:dyDescent="0.25">
      <c r="B93" s="52">
        <v>88</v>
      </c>
      <c r="C93" s="53" t="s">
        <v>310</v>
      </c>
      <c r="D93" s="53" t="s">
        <v>106</v>
      </c>
      <c r="E93" s="52" t="s">
        <v>117</v>
      </c>
      <c r="F93" s="52" t="s">
        <v>3</v>
      </c>
      <c r="G93" s="52" t="s">
        <v>5</v>
      </c>
      <c r="H93" s="54">
        <v>20000</v>
      </c>
      <c r="I93" s="54">
        <f t="shared" ref="I93" si="17">+H93*2.87%</f>
        <v>574</v>
      </c>
      <c r="J93" s="54">
        <v>0</v>
      </c>
      <c r="K93" s="54">
        <f t="shared" ref="K93" si="18">+H93*3.04%</f>
        <v>608</v>
      </c>
      <c r="L93" s="54">
        <v>25</v>
      </c>
      <c r="M93" s="54">
        <f t="shared" ref="M93" si="19">I93+J93+K93+L93</f>
        <v>1207</v>
      </c>
      <c r="N93" s="54">
        <f t="shared" si="12"/>
        <v>18793</v>
      </c>
    </row>
    <row r="94" spans="2:14" s="55" customFormat="1" ht="120.75" customHeight="1" x14ac:dyDescent="0.25">
      <c r="B94" s="52">
        <v>89</v>
      </c>
      <c r="C94" s="53" t="s">
        <v>149</v>
      </c>
      <c r="D94" s="53" t="s">
        <v>101</v>
      </c>
      <c r="E94" s="52" t="s">
        <v>154</v>
      </c>
      <c r="F94" s="52" t="s">
        <v>3</v>
      </c>
      <c r="G94" s="52" t="s">
        <v>5</v>
      </c>
      <c r="H94" s="54">
        <v>35000</v>
      </c>
      <c r="I94" s="54">
        <f t="shared" si="15"/>
        <v>1004.5</v>
      </c>
      <c r="J94" s="54">
        <v>0</v>
      </c>
      <c r="K94" s="54">
        <f>+H94*3.04%</f>
        <v>1064</v>
      </c>
      <c r="L94" s="54">
        <v>25</v>
      </c>
      <c r="M94" s="54">
        <f t="shared" si="13"/>
        <v>2093.5</v>
      </c>
      <c r="N94" s="54">
        <f t="shared" si="12"/>
        <v>32906.5</v>
      </c>
    </row>
    <row r="95" spans="2:14" s="55" customFormat="1" ht="120.75" customHeight="1" x14ac:dyDescent="0.25">
      <c r="B95" s="52">
        <v>90</v>
      </c>
      <c r="C95" s="53" t="s">
        <v>105</v>
      </c>
      <c r="D95" s="53" t="s">
        <v>101</v>
      </c>
      <c r="E95" s="52" t="s">
        <v>100</v>
      </c>
      <c r="F95" s="52" t="s">
        <v>3</v>
      </c>
      <c r="G95" s="52" t="s">
        <v>2</v>
      </c>
      <c r="H95" s="54">
        <v>11000</v>
      </c>
      <c r="I95" s="54">
        <f t="shared" si="15"/>
        <v>315.7</v>
      </c>
      <c r="J95" s="54">
        <v>0</v>
      </c>
      <c r="K95" s="54">
        <f t="shared" si="16"/>
        <v>334.4</v>
      </c>
      <c r="L95" s="54">
        <v>25</v>
      </c>
      <c r="M95" s="54">
        <f t="shared" si="13"/>
        <v>675.09999999999991</v>
      </c>
      <c r="N95" s="54">
        <f t="shared" si="12"/>
        <v>10324.9</v>
      </c>
    </row>
    <row r="96" spans="2:14" s="55" customFormat="1" ht="120.75" customHeight="1" x14ac:dyDescent="0.25">
      <c r="B96" s="52">
        <v>91</v>
      </c>
      <c r="C96" s="53" t="s">
        <v>104</v>
      </c>
      <c r="D96" s="53" t="s">
        <v>101</v>
      </c>
      <c r="E96" s="52" t="s">
        <v>100</v>
      </c>
      <c r="F96" s="52" t="s">
        <v>3</v>
      </c>
      <c r="G96" s="52" t="s">
        <v>2</v>
      </c>
      <c r="H96" s="54">
        <v>11000</v>
      </c>
      <c r="I96" s="54">
        <f t="shared" si="15"/>
        <v>315.7</v>
      </c>
      <c r="J96" s="54">
        <v>0</v>
      </c>
      <c r="K96" s="54">
        <f t="shared" si="16"/>
        <v>334.4</v>
      </c>
      <c r="L96" s="54">
        <v>25</v>
      </c>
      <c r="M96" s="54">
        <f t="shared" si="13"/>
        <v>675.09999999999991</v>
      </c>
      <c r="N96" s="54">
        <f t="shared" si="12"/>
        <v>10324.9</v>
      </c>
    </row>
    <row r="97" spans="2:14" s="55" customFormat="1" ht="120.75" customHeight="1" x14ac:dyDescent="0.25">
      <c r="B97" s="52">
        <v>92</v>
      </c>
      <c r="C97" s="53" t="s">
        <v>103</v>
      </c>
      <c r="D97" s="53" t="s">
        <v>101</v>
      </c>
      <c r="E97" s="52" t="s">
        <v>100</v>
      </c>
      <c r="F97" s="52" t="s">
        <v>3</v>
      </c>
      <c r="G97" s="52" t="s">
        <v>2</v>
      </c>
      <c r="H97" s="54">
        <v>10000</v>
      </c>
      <c r="I97" s="54">
        <f t="shared" si="15"/>
        <v>287</v>
      </c>
      <c r="J97" s="54">
        <v>0</v>
      </c>
      <c r="K97" s="54">
        <f t="shared" si="16"/>
        <v>304</v>
      </c>
      <c r="L97" s="54">
        <v>25</v>
      </c>
      <c r="M97" s="54">
        <f t="shared" si="13"/>
        <v>616</v>
      </c>
      <c r="N97" s="54">
        <f t="shared" si="12"/>
        <v>9384</v>
      </c>
    </row>
    <row r="98" spans="2:14" s="55" customFormat="1" ht="120.75" customHeight="1" x14ac:dyDescent="0.25">
      <c r="B98" s="52">
        <v>93</v>
      </c>
      <c r="C98" s="53" t="s">
        <v>102</v>
      </c>
      <c r="D98" s="53" t="s">
        <v>101</v>
      </c>
      <c r="E98" s="52" t="s">
        <v>100</v>
      </c>
      <c r="F98" s="52" t="s">
        <v>3</v>
      </c>
      <c r="G98" s="52" t="s">
        <v>2</v>
      </c>
      <c r="H98" s="54">
        <v>12100</v>
      </c>
      <c r="I98" s="54">
        <f t="shared" si="15"/>
        <v>347.27</v>
      </c>
      <c r="J98" s="54">
        <v>0</v>
      </c>
      <c r="K98" s="54">
        <f t="shared" si="16"/>
        <v>367.84</v>
      </c>
      <c r="L98" s="54">
        <v>25</v>
      </c>
      <c r="M98" s="54">
        <f t="shared" si="13"/>
        <v>740.1099999999999</v>
      </c>
      <c r="N98" s="54">
        <f t="shared" si="12"/>
        <v>11359.89</v>
      </c>
    </row>
    <row r="99" spans="2:14" s="55" customFormat="1" ht="120.75" customHeight="1" x14ac:dyDescent="0.25">
      <c r="B99" s="52">
        <v>94</v>
      </c>
      <c r="C99" s="53" t="s">
        <v>251</v>
      </c>
      <c r="D99" s="53" t="s">
        <v>101</v>
      </c>
      <c r="E99" s="52" t="s">
        <v>100</v>
      </c>
      <c r="F99" s="52" t="s">
        <v>3</v>
      </c>
      <c r="G99" s="52" t="s">
        <v>2</v>
      </c>
      <c r="H99" s="54">
        <v>10000</v>
      </c>
      <c r="I99" s="54">
        <f t="shared" si="15"/>
        <v>287</v>
      </c>
      <c r="J99" s="54">
        <v>0</v>
      </c>
      <c r="K99" s="54">
        <f t="shared" si="16"/>
        <v>304</v>
      </c>
      <c r="L99" s="54">
        <v>25</v>
      </c>
      <c r="M99" s="54">
        <f t="shared" si="13"/>
        <v>616</v>
      </c>
      <c r="N99" s="54">
        <f t="shared" si="12"/>
        <v>9384</v>
      </c>
    </row>
    <row r="100" spans="2:14" s="55" customFormat="1" ht="120.75" customHeight="1" x14ac:dyDescent="0.25">
      <c r="B100" s="52">
        <v>95</v>
      </c>
      <c r="C100" s="53" t="s">
        <v>270</v>
      </c>
      <c r="D100" s="53" t="s">
        <v>96</v>
      </c>
      <c r="E100" s="52" t="s">
        <v>98</v>
      </c>
      <c r="F100" s="52" t="s">
        <v>3</v>
      </c>
      <c r="G100" s="52" t="s">
        <v>2</v>
      </c>
      <c r="H100" s="54">
        <v>26000</v>
      </c>
      <c r="I100" s="54">
        <v>746.2</v>
      </c>
      <c r="J100" s="54">
        <v>0</v>
      </c>
      <c r="K100" s="54">
        <v>790.4</v>
      </c>
      <c r="L100" s="54">
        <v>25</v>
      </c>
      <c r="M100" s="54">
        <f t="shared" si="13"/>
        <v>1561.6</v>
      </c>
      <c r="N100" s="54">
        <f t="shared" si="12"/>
        <v>24438.400000000001</v>
      </c>
    </row>
    <row r="101" spans="2:14" s="55" customFormat="1" ht="120.75" customHeight="1" x14ac:dyDescent="0.25">
      <c r="B101" s="52">
        <v>96</v>
      </c>
      <c r="C101" s="53" t="s">
        <v>99</v>
      </c>
      <c r="D101" s="53" t="s">
        <v>96</v>
      </c>
      <c r="E101" s="52" t="s">
        <v>98</v>
      </c>
      <c r="F101" s="52" t="s">
        <v>3</v>
      </c>
      <c r="G101" s="52" t="s">
        <v>2</v>
      </c>
      <c r="H101" s="54">
        <v>26000</v>
      </c>
      <c r="I101" s="54">
        <f t="shared" si="15"/>
        <v>746.2</v>
      </c>
      <c r="J101" s="54">
        <v>0</v>
      </c>
      <c r="K101" s="54">
        <f t="shared" si="16"/>
        <v>790.4</v>
      </c>
      <c r="L101" s="54">
        <v>1612.38</v>
      </c>
      <c r="M101" s="54">
        <v>3148.98</v>
      </c>
      <c r="N101" s="54">
        <v>22851.02</v>
      </c>
    </row>
    <row r="102" spans="2:14" s="55" customFormat="1" ht="120.75" customHeight="1" x14ac:dyDescent="0.25">
      <c r="B102" s="52">
        <v>97</v>
      </c>
      <c r="C102" s="53" t="s">
        <v>97</v>
      </c>
      <c r="D102" s="53" t="s">
        <v>96</v>
      </c>
      <c r="E102" s="52" t="s">
        <v>95</v>
      </c>
      <c r="F102" s="52" t="s">
        <v>3</v>
      </c>
      <c r="G102" s="52" t="s">
        <v>2</v>
      </c>
      <c r="H102" s="54">
        <v>26000</v>
      </c>
      <c r="I102" s="54">
        <f t="shared" si="15"/>
        <v>746.2</v>
      </c>
      <c r="J102" s="54">
        <v>0</v>
      </c>
      <c r="K102" s="54">
        <f t="shared" si="16"/>
        <v>790.4</v>
      </c>
      <c r="L102" s="54">
        <v>25</v>
      </c>
      <c r="M102" s="54">
        <f t="shared" si="13"/>
        <v>1561.6</v>
      </c>
      <c r="N102" s="54">
        <f t="shared" si="12"/>
        <v>24438.400000000001</v>
      </c>
    </row>
    <row r="103" spans="2:14" s="55" customFormat="1" ht="120.75" customHeight="1" x14ac:dyDescent="0.25">
      <c r="B103" s="52">
        <v>98</v>
      </c>
      <c r="C103" s="53" t="s">
        <v>94</v>
      </c>
      <c r="D103" s="53" t="s">
        <v>93</v>
      </c>
      <c r="E103" s="52" t="s">
        <v>92</v>
      </c>
      <c r="F103" s="52" t="s">
        <v>3</v>
      </c>
      <c r="G103" s="52" t="s">
        <v>2</v>
      </c>
      <c r="H103" s="54">
        <v>22000</v>
      </c>
      <c r="I103" s="54">
        <f t="shared" si="15"/>
        <v>631.4</v>
      </c>
      <c r="J103" s="54">
        <v>0</v>
      </c>
      <c r="K103" s="54">
        <f t="shared" si="16"/>
        <v>668.8</v>
      </c>
      <c r="L103" s="54">
        <v>25</v>
      </c>
      <c r="M103" s="54">
        <f t="shared" si="13"/>
        <v>1325.1999999999998</v>
      </c>
      <c r="N103" s="54">
        <f t="shared" si="12"/>
        <v>20674.8</v>
      </c>
    </row>
    <row r="104" spans="2:14" s="59" customFormat="1" ht="120.75" customHeight="1" x14ac:dyDescent="0.25">
      <c r="B104" s="52">
        <v>99</v>
      </c>
      <c r="C104" s="53" t="s">
        <v>207</v>
      </c>
      <c r="D104" s="53" t="s">
        <v>93</v>
      </c>
      <c r="E104" s="52" t="s">
        <v>92</v>
      </c>
      <c r="F104" s="52" t="s">
        <v>3</v>
      </c>
      <c r="G104" s="52" t="s">
        <v>2</v>
      </c>
      <c r="H104" s="54">
        <v>25000</v>
      </c>
      <c r="I104" s="54">
        <f t="shared" si="15"/>
        <v>717.5</v>
      </c>
      <c r="J104" s="54">
        <v>0</v>
      </c>
      <c r="K104" s="54">
        <f t="shared" si="16"/>
        <v>760</v>
      </c>
      <c r="L104" s="54">
        <v>25</v>
      </c>
      <c r="M104" s="54">
        <f t="shared" si="13"/>
        <v>1502.5</v>
      </c>
      <c r="N104" s="54">
        <f t="shared" si="12"/>
        <v>23497.5</v>
      </c>
    </row>
    <row r="105" spans="2:14" s="55" customFormat="1" ht="120.75" customHeight="1" x14ac:dyDescent="0.25">
      <c r="B105" s="52">
        <v>100</v>
      </c>
      <c r="C105" s="53" t="s">
        <v>208</v>
      </c>
      <c r="D105" s="53" t="s">
        <v>93</v>
      </c>
      <c r="E105" s="52" t="s">
        <v>92</v>
      </c>
      <c r="F105" s="52" t="s">
        <v>3</v>
      </c>
      <c r="G105" s="52" t="s">
        <v>2</v>
      </c>
      <c r="H105" s="54">
        <v>29000</v>
      </c>
      <c r="I105" s="54">
        <f t="shared" si="15"/>
        <v>832.3</v>
      </c>
      <c r="J105" s="54">
        <v>0</v>
      </c>
      <c r="K105" s="54">
        <f t="shared" si="16"/>
        <v>881.6</v>
      </c>
      <c r="L105" s="54">
        <v>25</v>
      </c>
      <c r="M105" s="54">
        <f t="shared" si="13"/>
        <v>1738.9</v>
      </c>
      <c r="N105" s="54">
        <f t="shared" si="12"/>
        <v>27261.1</v>
      </c>
    </row>
    <row r="106" spans="2:14" s="55" customFormat="1" ht="120.75" customHeight="1" x14ac:dyDescent="0.25">
      <c r="B106" s="52">
        <v>101</v>
      </c>
      <c r="C106" s="53" t="s">
        <v>295</v>
      </c>
      <c r="D106" s="53" t="s">
        <v>93</v>
      </c>
      <c r="E106" s="52" t="s">
        <v>92</v>
      </c>
      <c r="F106" s="52" t="s">
        <v>3</v>
      </c>
      <c r="G106" s="52" t="s">
        <v>2</v>
      </c>
      <c r="H106" s="54">
        <v>20000</v>
      </c>
      <c r="I106" s="54">
        <f t="shared" si="15"/>
        <v>574</v>
      </c>
      <c r="J106" s="54">
        <v>0</v>
      </c>
      <c r="K106" s="54">
        <f t="shared" si="16"/>
        <v>608</v>
      </c>
      <c r="L106" s="54">
        <v>25</v>
      </c>
      <c r="M106" s="54">
        <f t="shared" si="13"/>
        <v>1207</v>
      </c>
      <c r="N106" s="54">
        <f t="shared" si="12"/>
        <v>18793</v>
      </c>
    </row>
    <row r="107" spans="2:14" s="55" customFormat="1" ht="120.75" customHeight="1" x14ac:dyDescent="0.25">
      <c r="B107" s="52">
        <v>102</v>
      </c>
      <c r="C107" s="53" t="s">
        <v>239</v>
      </c>
      <c r="D107" s="53" t="s">
        <v>91</v>
      </c>
      <c r="E107" s="52" t="s">
        <v>154</v>
      </c>
      <c r="F107" s="52" t="s">
        <v>3</v>
      </c>
      <c r="G107" s="52" t="s">
        <v>5</v>
      </c>
      <c r="H107" s="54">
        <v>35000</v>
      </c>
      <c r="I107" s="54">
        <f t="shared" si="15"/>
        <v>1004.5</v>
      </c>
      <c r="J107" s="54">
        <v>0</v>
      </c>
      <c r="K107" s="54">
        <f t="shared" si="16"/>
        <v>1064</v>
      </c>
      <c r="L107" s="54">
        <v>25</v>
      </c>
      <c r="M107" s="54">
        <f t="shared" si="13"/>
        <v>2093.5</v>
      </c>
      <c r="N107" s="54">
        <f t="shared" si="12"/>
        <v>32906.5</v>
      </c>
    </row>
    <row r="108" spans="2:14" s="55" customFormat="1" ht="120.75" customHeight="1" x14ac:dyDescent="0.25">
      <c r="B108" s="52">
        <v>103</v>
      </c>
      <c r="C108" s="53" t="s">
        <v>199</v>
      </c>
      <c r="D108" s="53" t="s">
        <v>90</v>
      </c>
      <c r="E108" s="52" t="s">
        <v>154</v>
      </c>
      <c r="F108" s="52" t="s">
        <v>3</v>
      </c>
      <c r="G108" s="52" t="s">
        <v>5</v>
      </c>
      <c r="H108" s="54">
        <v>35000</v>
      </c>
      <c r="I108" s="54">
        <f t="shared" si="15"/>
        <v>1004.5</v>
      </c>
      <c r="J108" s="54">
        <v>0</v>
      </c>
      <c r="K108" s="54">
        <f t="shared" si="16"/>
        <v>1064</v>
      </c>
      <c r="L108" s="54">
        <v>25</v>
      </c>
      <c r="M108" s="54">
        <f t="shared" si="13"/>
        <v>2093.5</v>
      </c>
      <c r="N108" s="54">
        <f t="shared" si="12"/>
        <v>32906.5</v>
      </c>
    </row>
    <row r="109" spans="2:14" s="55" customFormat="1" ht="120.75" customHeight="1" x14ac:dyDescent="0.25">
      <c r="B109" s="52">
        <v>104</v>
      </c>
      <c r="C109" s="53" t="s">
        <v>89</v>
      </c>
      <c r="D109" s="53" t="s">
        <v>88</v>
      </c>
      <c r="E109" s="52" t="s">
        <v>87</v>
      </c>
      <c r="F109" s="52" t="s">
        <v>3</v>
      </c>
      <c r="G109" s="52" t="s">
        <v>2</v>
      </c>
      <c r="H109" s="54">
        <v>60000</v>
      </c>
      <c r="I109" s="54">
        <v>1722</v>
      </c>
      <c r="J109" s="54">
        <v>3169.2</v>
      </c>
      <c r="K109" s="54">
        <v>1824</v>
      </c>
      <c r="L109" s="54">
        <v>1612.38</v>
      </c>
      <c r="M109" s="54">
        <v>8327.58</v>
      </c>
      <c r="N109" s="54">
        <v>51672.42</v>
      </c>
    </row>
    <row r="110" spans="2:14" s="55" customFormat="1" ht="120.75" customHeight="1" x14ac:dyDescent="0.25">
      <c r="B110" s="52">
        <v>105</v>
      </c>
      <c r="C110" s="53" t="s">
        <v>86</v>
      </c>
      <c r="D110" s="53" t="s">
        <v>84</v>
      </c>
      <c r="E110" s="52" t="s">
        <v>83</v>
      </c>
      <c r="F110" s="52" t="s">
        <v>3</v>
      </c>
      <c r="G110" s="52" t="s">
        <v>5</v>
      </c>
      <c r="H110" s="54">
        <v>45000</v>
      </c>
      <c r="I110" s="54">
        <f t="shared" si="15"/>
        <v>1291.5</v>
      </c>
      <c r="J110" s="54">
        <v>1148.33</v>
      </c>
      <c r="K110" s="54">
        <f t="shared" si="16"/>
        <v>1368</v>
      </c>
      <c r="L110" s="54">
        <v>25</v>
      </c>
      <c r="M110" s="54">
        <f t="shared" si="13"/>
        <v>3832.83</v>
      </c>
      <c r="N110" s="54">
        <f t="shared" si="12"/>
        <v>41167.17</v>
      </c>
    </row>
    <row r="111" spans="2:14" s="55" customFormat="1" ht="120.75" customHeight="1" x14ac:dyDescent="0.25">
      <c r="B111" s="52">
        <v>106</v>
      </c>
      <c r="C111" s="53" t="s">
        <v>85</v>
      </c>
      <c r="D111" s="53" t="s">
        <v>84</v>
      </c>
      <c r="E111" s="52" t="s">
        <v>83</v>
      </c>
      <c r="F111" s="52" t="s">
        <v>3</v>
      </c>
      <c r="G111" s="52" t="s">
        <v>5</v>
      </c>
      <c r="H111" s="54">
        <v>40000</v>
      </c>
      <c r="I111" s="54">
        <f t="shared" si="15"/>
        <v>1148</v>
      </c>
      <c r="J111" s="54">
        <v>204.54</v>
      </c>
      <c r="K111" s="54">
        <f t="shared" si="16"/>
        <v>1216</v>
      </c>
      <c r="L111" s="54">
        <v>1612.38</v>
      </c>
      <c r="M111" s="54">
        <v>4180.92</v>
      </c>
      <c r="N111" s="54">
        <v>35819.08</v>
      </c>
    </row>
    <row r="112" spans="2:14" s="60" customFormat="1" ht="120.75" customHeight="1" x14ac:dyDescent="0.25">
      <c r="B112" s="52">
        <v>107</v>
      </c>
      <c r="C112" s="53" t="s">
        <v>82</v>
      </c>
      <c r="D112" s="53" t="s">
        <v>79</v>
      </c>
      <c r="E112" s="52" t="s">
        <v>81</v>
      </c>
      <c r="F112" s="52" t="s">
        <v>3</v>
      </c>
      <c r="G112" s="52" t="s">
        <v>5</v>
      </c>
      <c r="H112" s="54">
        <f>50000+125000</f>
        <v>175000</v>
      </c>
      <c r="I112" s="54">
        <f t="shared" si="15"/>
        <v>5022.5</v>
      </c>
      <c r="J112" s="54">
        <f>1854+27893.24</f>
        <v>29747.24</v>
      </c>
      <c r="K112" s="54">
        <f t="shared" si="16"/>
        <v>5320</v>
      </c>
      <c r="L112" s="54">
        <f>25+2955.1</f>
        <v>2980.1</v>
      </c>
      <c r="M112" s="54">
        <f t="shared" si="13"/>
        <v>43069.840000000004</v>
      </c>
      <c r="N112" s="54">
        <f t="shared" si="12"/>
        <v>131930.16</v>
      </c>
    </row>
    <row r="113" spans="2:14" s="55" customFormat="1" ht="120.75" customHeight="1" x14ac:dyDescent="0.25">
      <c r="B113" s="52">
        <v>108</v>
      </c>
      <c r="C113" s="53" t="s">
        <v>80</v>
      </c>
      <c r="D113" s="53" t="s">
        <v>79</v>
      </c>
      <c r="E113" s="52" t="s">
        <v>78</v>
      </c>
      <c r="F113" s="52" t="s">
        <v>3</v>
      </c>
      <c r="G113" s="52" t="s">
        <v>5</v>
      </c>
      <c r="H113" s="54">
        <v>60000</v>
      </c>
      <c r="I113" s="54">
        <f t="shared" si="15"/>
        <v>1722</v>
      </c>
      <c r="J113" s="54">
        <v>3486.68</v>
      </c>
      <c r="K113" s="54">
        <f>+H113*3.04%</f>
        <v>1824</v>
      </c>
      <c r="L113" s="54">
        <v>25</v>
      </c>
      <c r="M113" s="54">
        <f t="shared" si="13"/>
        <v>7057.68</v>
      </c>
      <c r="N113" s="54">
        <f t="shared" si="12"/>
        <v>52942.32</v>
      </c>
    </row>
    <row r="114" spans="2:14" s="55" customFormat="1" ht="120.75" customHeight="1" x14ac:dyDescent="0.25">
      <c r="B114" s="52">
        <v>109</v>
      </c>
      <c r="C114" s="53" t="s">
        <v>303</v>
      </c>
      <c r="D114" s="53" t="s">
        <v>79</v>
      </c>
      <c r="E114" s="52" t="s">
        <v>78</v>
      </c>
      <c r="F114" s="52" t="s">
        <v>70</v>
      </c>
      <c r="G114" s="52" t="s">
        <v>5</v>
      </c>
      <c r="H114" s="54">
        <v>80000</v>
      </c>
      <c r="I114" s="54">
        <f t="shared" si="15"/>
        <v>2296</v>
      </c>
      <c r="J114" s="54">
        <v>7400.87</v>
      </c>
      <c r="K114" s="54">
        <f>+H114*3.04%</f>
        <v>2432</v>
      </c>
      <c r="L114" s="54">
        <v>25</v>
      </c>
      <c r="M114" s="54">
        <f t="shared" si="13"/>
        <v>12153.869999999999</v>
      </c>
      <c r="N114" s="54">
        <f t="shared" si="12"/>
        <v>67846.13</v>
      </c>
    </row>
    <row r="115" spans="2:14" s="55" customFormat="1" ht="120.75" customHeight="1" x14ac:dyDescent="0.25">
      <c r="B115" s="52">
        <v>110</v>
      </c>
      <c r="C115" s="53" t="s">
        <v>76</v>
      </c>
      <c r="D115" s="53" t="s">
        <v>74</v>
      </c>
      <c r="E115" s="52" t="s">
        <v>75</v>
      </c>
      <c r="F115" s="52" t="s">
        <v>3</v>
      </c>
      <c r="G115" s="52" t="s">
        <v>5</v>
      </c>
      <c r="H115" s="54">
        <v>41000</v>
      </c>
      <c r="I115" s="54">
        <f t="shared" si="15"/>
        <v>1176.7</v>
      </c>
      <c r="J115" s="54">
        <v>583.79</v>
      </c>
      <c r="K115" s="54">
        <f t="shared" si="16"/>
        <v>1246.4000000000001</v>
      </c>
      <c r="L115" s="54">
        <v>125</v>
      </c>
      <c r="M115" s="54">
        <v>3131.89</v>
      </c>
      <c r="N115" s="54">
        <v>37868.11</v>
      </c>
    </row>
    <row r="116" spans="2:14" s="55" customFormat="1" ht="120.75" customHeight="1" x14ac:dyDescent="0.25">
      <c r="B116" s="52">
        <v>111</v>
      </c>
      <c r="C116" s="53" t="s">
        <v>73</v>
      </c>
      <c r="D116" s="53" t="s">
        <v>45</v>
      </c>
      <c r="E116" s="52" t="s">
        <v>72</v>
      </c>
      <c r="F116" s="52" t="s">
        <v>3</v>
      </c>
      <c r="G116" s="52" t="s">
        <v>5</v>
      </c>
      <c r="H116" s="54">
        <v>60000</v>
      </c>
      <c r="I116" s="54">
        <f t="shared" si="15"/>
        <v>1722</v>
      </c>
      <c r="J116" s="54">
        <v>2851.72</v>
      </c>
      <c r="K116" s="54">
        <v>1824</v>
      </c>
      <c r="L116" s="54">
        <v>6999.92</v>
      </c>
      <c r="M116" s="54">
        <v>13397.64</v>
      </c>
      <c r="N116" s="54">
        <v>46602.36</v>
      </c>
    </row>
    <row r="117" spans="2:14" s="55" customFormat="1" ht="120.75" customHeight="1" x14ac:dyDescent="0.25">
      <c r="B117" s="52">
        <v>112</v>
      </c>
      <c r="C117" s="53" t="s">
        <v>71</v>
      </c>
      <c r="D117" s="53" t="s">
        <v>45</v>
      </c>
      <c r="E117" s="52" t="s">
        <v>72</v>
      </c>
      <c r="F117" s="52" t="s">
        <v>70</v>
      </c>
      <c r="G117" s="52" t="s">
        <v>5</v>
      </c>
      <c r="H117" s="54">
        <v>60000</v>
      </c>
      <c r="I117" s="54">
        <f t="shared" si="15"/>
        <v>1722</v>
      </c>
      <c r="J117" s="54">
        <v>3169.2</v>
      </c>
      <c r="K117" s="54">
        <v>1824</v>
      </c>
      <c r="L117" s="54">
        <v>1612.38</v>
      </c>
      <c r="M117" s="54">
        <v>8327.58</v>
      </c>
      <c r="N117" s="54">
        <v>51672.42</v>
      </c>
    </row>
    <row r="118" spans="2:14" s="55" customFormat="1" ht="120.75" customHeight="1" x14ac:dyDescent="0.25">
      <c r="B118" s="52">
        <v>113</v>
      </c>
      <c r="C118" s="53" t="s">
        <v>69</v>
      </c>
      <c r="D118" s="53" t="s">
        <v>45</v>
      </c>
      <c r="E118" s="52" t="s">
        <v>8</v>
      </c>
      <c r="F118" s="52" t="s">
        <v>3</v>
      </c>
      <c r="G118" s="52" t="s">
        <v>2</v>
      </c>
      <c r="H118" s="54">
        <v>30000</v>
      </c>
      <c r="I118" s="54">
        <f t="shared" si="15"/>
        <v>861</v>
      </c>
      <c r="J118" s="54">
        <v>0</v>
      </c>
      <c r="K118" s="54">
        <f t="shared" si="16"/>
        <v>912</v>
      </c>
      <c r="L118" s="54">
        <v>25</v>
      </c>
      <c r="M118" s="54">
        <f t="shared" si="13"/>
        <v>1798</v>
      </c>
      <c r="N118" s="54">
        <f t="shared" si="12"/>
        <v>28202</v>
      </c>
    </row>
    <row r="119" spans="2:14" s="55" customFormat="1" ht="120.75" customHeight="1" x14ac:dyDescent="0.25">
      <c r="B119" s="52">
        <v>114</v>
      </c>
      <c r="C119" s="53" t="s">
        <v>68</v>
      </c>
      <c r="D119" s="53" t="s">
        <v>45</v>
      </c>
      <c r="E119" s="52" t="s">
        <v>8</v>
      </c>
      <c r="F119" s="52" t="s">
        <v>3</v>
      </c>
      <c r="G119" s="52" t="s">
        <v>5</v>
      </c>
      <c r="H119" s="54">
        <v>30000</v>
      </c>
      <c r="I119" s="54">
        <f t="shared" si="15"/>
        <v>861</v>
      </c>
      <c r="J119" s="54">
        <v>0</v>
      </c>
      <c r="K119" s="54">
        <f t="shared" si="16"/>
        <v>912</v>
      </c>
      <c r="L119" s="54">
        <v>25</v>
      </c>
      <c r="M119" s="54">
        <f t="shared" si="13"/>
        <v>1798</v>
      </c>
      <c r="N119" s="54">
        <f t="shared" si="12"/>
        <v>28202</v>
      </c>
    </row>
    <row r="120" spans="2:14" s="55" customFormat="1" ht="120.75" customHeight="1" x14ac:dyDescent="0.25">
      <c r="B120" s="52">
        <v>115</v>
      </c>
      <c r="C120" s="53" t="s">
        <v>67</v>
      </c>
      <c r="D120" s="53" t="s">
        <v>45</v>
      </c>
      <c r="E120" s="52" t="s">
        <v>8</v>
      </c>
      <c r="F120" s="52" t="s">
        <v>3</v>
      </c>
      <c r="G120" s="52" t="s">
        <v>2</v>
      </c>
      <c r="H120" s="54">
        <v>30000</v>
      </c>
      <c r="I120" s="54">
        <v>861</v>
      </c>
      <c r="J120" s="54">
        <v>0</v>
      </c>
      <c r="K120" s="54">
        <v>912</v>
      </c>
      <c r="L120" s="54">
        <v>2527.88</v>
      </c>
      <c r="M120" s="54">
        <v>4300.88</v>
      </c>
      <c r="N120" s="54">
        <v>25699.119999999999</v>
      </c>
    </row>
    <row r="121" spans="2:14" s="55" customFormat="1" ht="120.75" customHeight="1" x14ac:dyDescent="0.25">
      <c r="B121" s="52">
        <v>116</v>
      </c>
      <c r="C121" s="53" t="s">
        <v>66</v>
      </c>
      <c r="D121" s="53" t="s">
        <v>45</v>
      </c>
      <c r="E121" s="52" t="s">
        <v>8</v>
      </c>
      <c r="F121" s="52" t="s">
        <v>3</v>
      </c>
      <c r="G121" s="52" t="s">
        <v>5</v>
      </c>
      <c r="H121" s="54">
        <v>30000</v>
      </c>
      <c r="I121" s="54">
        <f t="shared" si="15"/>
        <v>861</v>
      </c>
      <c r="J121" s="54">
        <v>0</v>
      </c>
      <c r="K121" s="54">
        <f t="shared" si="16"/>
        <v>912</v>
      </c>
      <c r="L121" s="54">
        <v>25</v>
      </c>
      <c r="M121" s="54">
        <f t="shared" si="13"/>
        <v>1798</v>
      </c>
      <c r="N121" s="54">
        <f t="shared" si="12"/>
        <v>28202</v>
      </c>
    </row>
    <row r="122" spans="2:14" s="55" customFormat="1" ht="120.75" customHeight="1" x14ac:dyDescent="0.25">
      <c r="B122" s="52">
        <v>117</v>
      </c>
      <c r="C122" s="53" t="s">
        <v>65</v>
      </c>
      <c r="D122" s="53" t="s">
        <v>45</v>
      </c>
      <c r="E122" s="52" t="s">
        <v>8</v>
      </c>
      <c r="F122" s="52" t="s">
        <v>3</v>
      </c>
      <c r="G122" s="52" t="s">
        <v>5</v>
      </c>
      <c r="H122" s="54">
        <v>30000</v>
      </c>
      <c r="I122" s="54">
        <f t="shared" si="15"/>
        <v>861</v>
      </c>
      <c r="J122" s="54">
        <v>0</v>
      </c>
      <c r="K122" s="54">
        <f t="shared" si="16"/>
        <v>912</v>
      </c>
      <c r="L122" s="54">
        <v>25</v>
      </c>
      <c r="M122" s="54">
        <f t="shared" si="13"/>
        <v>1798</v>
      </c>
      <c r="N122" s="54">
        <f t="shared" si="12"/>
        <v>28202</v>
      </c>
    </row>
    <row r="123" spans="2:14" s="55" customFormat="1" ht="120.75" customHeight="1" x14ac:dyDescent="0.25">
      <c r="B123" s="52">
        <v>118</v>
      </c>
      <c r="C123" s="53" t="s">
        <v>64</v>
      </c>
      <c r="D123" s="53" t="s">
        <v>45</v>
      </c>
      <c r="E123" s="52" t="s">
        <v>20</v>
      </c>
      <c r="F123" s="52" t="s">
        <v>3</v>
      </c>
      <c r="G123" s="52" t="s">
        <v>5</v>
      </c>
      <c r="H123" s="54">
        <v>30000</v>
      </c>
      <c r="I123" s="54">
        <f t="shared" si="15"/>
        <v>861</v>
      </c>
      <c r="J123" s="54">
        <v>0</v>
      </c>
      <c r="K123" s="54">
        <f t="shared" si="16"/>
        <v>912</v>
      </c>
      <c r="L123" s="54">
        <v>25</v>
      </c>
      <c r="M123" s="54">
        <f t="shared" si="13"/>
        <v>1798</v>
      </c>
      <c r="N123" s="54">
        <f t="shared" si="12"/>
        <v>28202</v>
      </c>
    </row>
    <row r="124" spans="2:14" s="55" customFormat="1" ht="120.75" customHeight="1" x14ac:dyDescent="0.25">
      <c r="B124" s="52">
        <v>119</v>
      </c>
      <c r="C124" s="53" t="s">
        <v>63</v>
      </c>
      <c r="D124" s="53" t="s">
        <v>45</v>
      </c>
      <c r="E124" s="52" t="s">
        <v>20</v>
      </c>
      <c r="F124" s="52" t="s">
        <v>3</v>
      </c>
      <c r="G124" s="52" t="s">
        <v>5</v>
      </c>
      <c r="H124" s="54">
        <v>30000</v>
      </c>
      <c r="I124" s="54">
        <f t="shared" si="15"/>
        <v>861</v>
      </c>
      <c r="J124" s="54">
        <v>0</v>
      </c>
      <c r="K124" s="54">
        <f t="shared" si="16"/>
        <v>912</v>
      </c>
      <c r="L124" s="54">
        <v>25</v>
      </c>
      <c r="M124" s="54">
        <f t="shared" si="13"/>
        <v>1798</v>
      </c>
      <c r="N124" s="54">
        <f t="shared" si="12"/>
        <v>28202</v>
      </c>
    </row>
    <row r="125" spans="2:14" s="55" customFormat="1" ht="120.75" customHeight="1" x14ac:dyDescent="0.25">
      <c r="B125" s="52">
        <v>120</v>
      </c>
      <c r="C125" s="53" t="s">
        <v>62</v>
      </c>
      <c r="D125" s="53" t="s">
        <v>45</v>
      </c>
      <c r="E125" s="52" t="s">
        <v>20</v>
      </c>
      <c r="F125" s="52" t="s">
        <v>3</v>
      </c>
      <c r="G125" s="52" t="s">
        <v>2</v>
      </c>
      <c r="H125" s="54">
        <v>30000</v>
      </c>
      <c r="I125" s="54">
        <f t="shared" si="15"/>
        <v>861</v>
      </c>
      <c r="J125" s="54">
        <v>0</v>
      </c>
      <c r="K125" s="54">
        <f t="shared" si="16"/>
        <v>912</v>
      </c>
      <c r="L125" s="54">
        <v>25</v>
      </c>
      <c r="M125" s="54">
        <f t="shared" si="13"/>
        <v>1798</v>
      </c>
      <c r="N125" s="54">
        <f t="shared" si="12"/>
        <v>28202</v>
      </c>
    </row>
    <row r="126" spans="2:14" s="55" customFormat="1" ht="120.75" customHeight="1" x14ac:dyDescent="0.25">
      <c r="B126" s="52">
        <v>121</v>
      </c>
      <c r="C126" s="53" t="s">
        <v>61</v>
      </c>
      <c r="D126" s="53" t="s">
        <v>45</v>
      </c>
      <c r="E126" s="52" t="s">
        <v>20</v>
      </c>
      <c r="F126" s="52" t="s">
        <v>3</v>
      </c>
      <c r="G126" s="52" t="s">
        <v>5</v>
      </c>
      <c r="H126" s="54">
        <v>30000</v>
      </c>
      <c r="I126" s="54">
        <f t="shared" si="15"/>
        <v>861</v>
      </c>
      <c r="J126" s="54">
        <v>0</v>
      </c>
      <c r="K126" s="54">
        <f t="shared" si="16"/>
        <v>912</v>
      </c>
      <c r="L126" s="54">
        <v>25</v>
      </c>
      <c r="M126" s="54">
        <f t="shared" si="13"/>
        <v>1798</v>
      </c>
      <c r="N126" s="54">
        <f t="shared" si="12"/>
        <v>28202</v>
      </c>
    </row>
    <row r="127" spans="2:14" s="55" customFormat="1" ht="120.75" customHeight="1" x14ac:dyDescent="0.25">
      <c r="B127" s="52">
        <v>122</v>
      </c>
      <c r="C127" s="53" t="s">
        <v>245</v>
      </c>
      <c r="D127" s="53" t="s">
        <v>45</v>
      </c>
      <c r="E127" s="52" t="s">
        <v>20</v>
      </c>
      <c r="F127" s="52" t="s">
        <v>3</v>
      </c>
      <c r="G127" s="52" t="s">
        <v>5</v>
      </c>
      <c r="H127" s="54">
        <v>30000</v>
      </c>
      <c r="I127" s="54">
        <f t="shared" si="15"/>
        <v>861</v>
      </c>
      <c r="J127" s="54">
        <v>0</v>
      </c>
      <c r="K127" s="54">
        <f t="shared" ref="K127" si="20">+H127*3.04%</f>
        <v>912</v>
      </c>
      <c r="L127" s="54">
        <v>25</v>
      </c>
      <c r="M127" s="54">
        <f t="shared" si="13"/>
        <v>1798</v>
      </c>
      <c r="N127" s="54">
        <f t="shared" si="12"/>
        <v>28202</v>
      </c>
    </row>
    <row r="128" spans="2:14" s="55" customFormat="1" ht="120.75" customHeight="1" x14ac:dyDescent="0.25">
      <c r="B128" s="52">
        <v>123</v>
      </c>
      <c r="C128" s="53" t="s">
        <v>244</v>
      </c>
      <c r="D128" s="53" t="s">
        <v>45</v>
      </c>
      <c r="E128" s="52" t="s">
        <v>20</v>
      </c>
      <c r="F128" s="52" t="s">
        <v>3</v>
      </c>
      <c r="G128" s="52" t="s">
        <v>5</v>
      </c>
      <c r="H128" s="54">
        <v>30000</v>
      </c>
      <c r="I128" s="54">
        <f t="shared" si="15"/>
        <v>861</v>
      </c>
      <c r="J128" s="54">
        <v>0</v>
      </c>
      <c r="K128" s="54">
        <f t="shared" ref="K128" si="21">+H128*3.04%</f>
        <v>912</v>
      </c>
      <c r="L128" s="54">
        <v>25</v>
      </c>
      <c r="M128" s="54">
        <f t="shared" si="13"/>
        <v>1798</v>
      </c>
      <c r="N128" s="54">
        <f t="shared" ref="N128:N198" si="22">H128-M128</f>
        <v>28202</v>
      </c>
    </row>
    <row r="129" spans="2:14" s="55" customFormat="1" ht="120.75" customHeight="1" x14ac:dyDescent="0.25">
      <c r="B129" s="52">
        <v>124</v>
      </c>
      <c r="C129" s="53" t="s">
        <v>243</v>
      </c>
      <c r="D129" s="53" t="s">
        <v>45</v>
      </c>
      <c r="E129" s="52" t="s">
        <v>20</v>
      </c>
      <c r="F129" s="52" t="s">
        <v>3</v>
      </c>
      <c r="G129" s="52" t="s">
        <v>5</v>
      </c>
      <c r="H129" s="54">
        <v>30000</v>
      </c>
      <c r="I129" s="54">
        <f t="shared" si="15"/>
        <v>861</v>
      </c>
      <c r="J129" s="54">
        <v>0</v>
      </c>
      <c r="K129" s="54">
        <f t="shared" ref="K129" si="23">+H129*3.04%</f>
        <v>912</v>
      </c>
      <c r="L129" s="54">
        <v>125</v>
      </c>
      <c r="M129" s="54">
        <v>1898</v>
      </c>
      <c r="N129" s="54">
        <v>28102</v>
      </c>
    </row>
    <row r="130" spans="2:14" s="55" customFormat="1" ht="120.75" customHeight="1" x14ac:dyDescent="0.25">
      <c r="B130" s="52">
        <v>125</v>
      </c>
      <c r="C130" s="53" t="s">
        <v>242</v>
      </c>
      <c r="D130" s="53" t="s">
        <v>45</v>
      </c>
      <c r="E130" s="52" t="s">
        <v>20</v>
      </c>
      <c r="F130" s="52" t="s">
        <v>3</v>
      </c>
      <c r="G130" s="52" t="s">
        <v>5</v>
      </c>
      <c r="H130" s="54">
        <v>30000</v>
      </c>
      <c r="I130" s="54">
        <f t="shared" si="15"/>
        <v>861</v>
      </c>
      <c r="J130" s="54">
        <v>0</v>
      </c>
      <c r="K130" s="54">
        <f t="shared" ref="K130" si="24">+H130*3.04%</f>
        <v>912</v>
      </c>
      <c r="L130" s="54">
        <v>25</v>
      </c>
      <c r="M130" s="54">
        <f t="shared" si="13"/>
        <v>1798</v>
      </c>
      <c r="N130" s="54">
        <f t="shared" si="22"/>
        <v>28202</v>
      </c>
    </row>
    <row r="131" spans="2:14" s="55" customFormat="1" ht="120.75" customHeight="1" x14ac:dyDescent="0.25">
      <c r="B131" s="52">
        <v>126</v>
      </c>
      <c r="C131" s="53" t="s">
        <v>241</v>
      </c>
      <c r="D131" s="53" t="s">
        <v>45</v>
      </c>
      <c r="E131" s="52" t="s">
        <v>20</v>
      </c>
      <c r="F131" s="52" t="s">
        <v>3</v>
      </c>
      <c r="G131" s="52" t="s">
        <v>2</v>
      </c>
      <c r="H131" s="54">
        <v>30000</v>
      </c>
      <c r="I131" s="54">
        <f t="shared" si="15"/>
        <v>861</v>
      </c>
      <c r="J131" s="54">
        <v>0</v>
      </c>
      <c r="K131" s="54">
        <f t="shared" ref="K131" si="25">+H131*3.04%</f>
        <v>912</v>
      </c>
      <c r="L131" s="54">
        <v>2616.67</v>
      </c>
      <c r="M131" s="54">
        <v>4389.67</v>
      </c>
      <c r="N131" s="54">
        <v>25610.33</v>
      </c>
    </row>
    <row r="132" spans="2:14" s="55" customFormat="1" ht="120.75" customHeight="1" x14ac:dyDescent="0.25">
      <c r="B132" s="52">
        <v>127</v>
      </c>
      <c r="C132" s="53" t="s">
        <v>60</v>
      </c>
      <c r="D132" s="53" t="s">
        <v>45</v>
      </c>
      <c r="E132" s="52" t="s">
        <v>20</v>
      </c>
      <c r="F132" s="52" t="s">
        <v>3</v>
      </c>
      <c r="G132" s="52" t="s">
        <v>5</v>
      </c>
      <c r="H132" s="54">
        <v>30000</v>
      </c>
      <c r="I132" s="54">
        <f t="shared" si="15"/>
        <v>861</v>
      </c>
      <c r="J132" s="54">
        <v>0</v>
      </c>
      <c r="K132" s="54">
        <f t="shared" si="16"/>
        <v>912</v>
      </c>
      <c r="L132" s="54">
        <v>25</v>
      </c>
      <c r="M132" s="54">
        <f t="shared" si="13"/>
        <v>1798</v>
      </c>
      <c r="N132" s="54">
        <f t="shared" si="22"/>
        <v>28202</v>
      </c>
    </row>
    <row r="133" spans="2:14" s="55" customFormat="1" ht="120.75" customHeight="1" x14ac:dyDescent="0.25">
      <c r="B133" s="52">
        <v>128</v>
      </c>
      <c r="C133" s="53" t="s">
        <v>59</v>
      </c>
      <c r="D133" s="53" t="s">
        <v>45</v>
      </c>
      <c r="E133" s="52" t="s">
        <v>20</v>
      </c>
      <c r="F133" s="52" t="s">
        <v>3</v>
      </c>
      <c r="G133" s="52" t="s">
        <v>5</v>
      </c>
      <c r="H133" s="54">
        <v>30000</v>
      </c>
      <c r="I133" s="54">
        <f t="shared" si="15"/>
        <v>861</v>
      </c>
      <c r="J133" s="54">
        <v>0</v>
      </c>
      <c r="K133" s="54">
        <f t="shared" si="16"/>
        <v>912</v>
      </c>
      <c r="L133" s="54">
        <v>25</v>
      </c>
      <c r="M133" s="54">
        <f t="shared" si="13"/>
        <v>1798</v>
      </c>
      <c r="N133" s="54">
        <f t="shared" si="22"/>
        <v>28202</v>
      </c>
    </row>
    <row r="134" spans="2:14" s="55" customFormat="1" ht="120.75" customHeight="1" x14ac:dyDescent="0.25">
      <c r="B134" s="52">
        <v>129</v>
      </c>
      <c r="C134" s="53" t="s">
        <v>58</v>
      </c>
      <c r="D134" s="53" t="s">
        <v>45</v>
      </c>
      <c r="E134" s="52" t="s">
        <v>20</v>
      </c>
      <c r="F134" s="52" t="s">
        <v>3</v>
      </c>
      <c r="G134" s="52" t="s">
        <v>2</v>
      </c>
      <c r="H134" s="54">
        <v>30000</v>
      </c>
      <c r="I134" s="54">
        <f t="shared" si="15"/>
        <v>861</v>
      </c>
      <c r="J134" s="54">
        <v>0</v>
      </c>
      <c r="K134" s="54">
        <f t="shared" si="16"/>
        <v>912</v>
      </c>
      <c r="L134" s="54">
        <v>25</v>
      </c>
      <c r="M134" s="54">
        <f t="shared" si="13"/>
        <v>1798</v>
      </c>
      <c r="N134" s="54">
        <f t="shared" si="22"/>
        <v>28202</v>
      </c>
    </row>
    <row r="135" spans="2:14" s="55" customFormat="1" ht="120.75" customHeight="1" x14ac:dyDescent="0.25">
      <c r="B135" s="52">
        <v>130</v>
      </c>
      <c r="C135" s="53" t="s">
        <v>57</v>
      </c>
      <c r="D135" s="53" t="s">
        <v>45</v>
      </c>
      <c r="E135" s="52" t="s">
        <v>20</v>
      </c>
      <c r="F135" s="52" t="s">
        <v>3</v>
      </c>
      <c r="G135" s="52" t="s">
        <v>2</v>
      </c>
      <c r="H135" s="54">
        <v>30000</v>
      </c>
      <c r="I135" s="54">
        <f t="shared" si="15"/>
        <v>861</v>
      </c>
      <c r="J135" s="54">
        <v>0</v>
      </c>
      <c r="K135" s="54">
        <f t="shared" si="16"/>
        <v>912</v>
      </c>
      <c r="L135" s="54">
        <v>25</v>
      </c>
      <c r="M135" s="54">
        <f t="shared" si="13"/>
        <v>1798</v>
      </c>
      <c r="N135" s="54">
        <f t="shared" si="22"/>
        <v>28202</v>
      </c>
    </row>
    <row r="136" spans="2:14" s="55" customFormat="1" ht="120.75" customHeight="1" x14ac:dyDescent="0.25">
      <c r="B136" s="52">
        <v>131</v>
      </c>
      <c r="C136" s="53" t="s">
        <v>56</v>
      </c>
      <c r="D136" s="53" t="s">
        <v>45</v>
      </c>
      <c r="E136" s="52" t="s">
        <v>223</v>
      </c>
      <c r="F136" s="52" t="s">
        <v>3</v>
      </c>
      <c r="G136" s="52" t="s">
        <v>5</v>
      </c>
      <c r="H136" s="54">
        <v>30000</v>
      </c>
      <c r="I136" s="54">
        <f t="shared" si="15"/>
        <v>861</v>
      </c>
      <c r="J136" s="54">
        <v>0</v>
      </c>
      <c r="K136" s="54">
        <f t="shared" si="16"/>
        <v>912</v>
      </c>
      <c r="L136" s="54">
        <v>1612.38</v>
      </c>
      <c r="M136" s="54">
        <v>3385.38</v>
      </c>
      <c r="N136" s="54">
        <v>26614.62</v>
      </c>
    </row>
    <row r="137" spans="2:14" s="55" customFormat="1" ht="120.75" customHeight="1" x14ac:dyDescent="0.25">
      <c r="B137" s="52">
        <v>132</v>
      </c>
      <c r="C137" s="53" t="s">
        <v>55</v>
      </c>
      <c r="D137" s="53" t="s">
        <v>45</v>
      </c>
      <c r="E137" s="52" t="s">
        <v>20</v>
      </c>
      <c r="F137" s="52" t="s">
        <v>3</v>
      </c>
      <c r="G137" s="52" t="s">
        <v>5</v>
      </c>
      <c r="H137" s="54">
        <v>30000</v>
      </c>
      <c r="I137" s="54">
        <f t="shared" si="15"/>
        <v>861</v>
      </c>
      <c r="J137" s="54">
        <v>0</v>
      </c>
      <c r="K137" s="54">
        <f t="shared" si="16"/>
        <v>912</v>
      </c>
      <c r="L137" s="54">
        <v>25</v>
      </c>
      <c r="M137" s="54">
        <f t="shared" ref="M136:M220" si="26">I137+J137+K137+L137</f>
        <v>1798</v>
      </c>
      <c r="N137" s="54">
        <f t="shared" si="22"/>
        <v>28202</v>
      </c>
    </row>
    <row r="138" spans="2:14" s="55" customFormat="1" ht="120.75" customHeight="1" x14ac:dyDescent="0.25">
      <c r="B138" s="52">
        <v>133</v>
      </c>
      <c r="C138" s="53" t="s">
        <v>54</v>
      </c>
      <c r="D138" s="53" t="s">
        <v>45</v>
      </c>
      <c r="E138" s="52" t="s">
        <v>20</v>
      </c>
      <c r="F138" s="52" t="s">
        <v>3</v>
      </c>
      <c r="G138" s="52" t="s">
        <v>5</v>
      </c>
      <c r="H138" s="54">
        <v>30000</v>
      </c>
      <c r="I138" s="54">
        <v>861</v>
      </c>
      <c r="J138" s="54">
        <v>0</v>
      </c>
      <c r="K138" s="54">
        <v>912</v>
      </c>
      <c r="L138" s="54">
        <v>1194.55</v>
      </c>
      <c r="M138" s="54">
        <f t="shared" si="26"/>
        <v>2967.55</v>
      </c>
      <c r="N138" s="54">
        <f t="shared" si="22"/>
        <v>27032.45</v>
      </c>
    </row>
    <row r="139" spans="2:14" s="55" customFormat="1" ht="120.75" customHeight="1" x14ac:dyDescent="0.25">
      <c r="B139" s="52">
        <v>134</v>
      </c>
      <c r="C139" s="53" t="s">
        <v>53</v>
      </c>
      <c r="D139" s="53" t="s">
        <v>45</v>
      </c>
      <c r="E139" s="52" t="s">
        <v>20</v>
      </c>
      <c r="F139" s="52" t="s">
        <v>3</v>
      </c>
      <c r="G139" s="52" t="s">
        <v>5</v>
      </c>
      <c r="H139" s="54">
        <v>30000</v>
      </c>
      <c r="I139" s="54">
        <f t="shared" si="15"/>
        <v>861</v>
      </c>
      <c r="J139" s="54">
        <v>0</v>
      </c>
      <c r="K139" s="54">
        <f t="shared" si="16"/>
        <v>912</v>
      </c>
      <c r="L139" s="54">
        <v>25</v>
      </c>
      <c r="M139" s="54">
        <f t="shared" si="26"/>
        <v>1798</v>
      </c>
      <c r="N139" s="54">
        <f t="shared" si="22"/>
        <v>28202</v>
      </c>
    </row>
    <row r="140" spans="2:14" s="55" customFormat="1" ht="120.75" customHeight="1" x14ac:dyDescent="0.25">
      <c r="B140" s="52">
        <v>135</v>
      </c>
      <c r="C140" s="53" t="s">
        <v>52</v>
      </c>
      <c r="D140" s="53" t="s">
        <v>45</v>
      </c>
      <c r="E140" s="52" t="s">
        <v>20</v>
      </c>
      <c r="F140" s="52" t="s">
        <v>3</v>
      </c>
      <c r="G140" s="52" t="s">
        <v>2</v>
      </c>
      <c r="H140" s="54">
        <v>30000</v>
      </c>
      <c r="I140" s="54">
        <f t="shared" si="15"/>
        <v>861</v>
      </c>
      <c r="J140" s="54">
        <v>0</v>
      </c>
      <c r="K140" s="54">
        <f t="shared" si="16"/>
        <v>912</v>
      </c>
      <c r="L140" s="54">
        <v>25</v>
      </c>
      <c r="M140" s="54">
        <f t="shared" si="26"/>
        <v>1798</v>
      </c>
      <c r="N140" s="54">
        <f t="shared" si="22"/>
        <v>28202</v>
      </c>
    </row>
    <row r="141" spans="2:14" s="55" customFormat="1" ht="120.75" customHeight="1" x14ac:dyDescent="0.25">
      <c r="B141" s="52">
        <v>136</v>
      </c>
      <c r="C141" s="53" t="s">
        <v>51</v>
      </c>
      <c r="D141" s="53" t="s">
        <v>45</v>
      </c>
      <c r="E141" s="52" t="s">
        <v>20</v>
      </c>
      <c r="F141" s="52" t="s">
        <v>3</v>
      </c>
      <c r="G141" s="52" t="s">
        <v>2</v>
      </c>
      <c r="H141" s="54">
        <v>30000</v>
      </c>
      <c r="I141" s="54">
        <f t="shared" si="15"/>
        <v>861</v>
      </c>
      <c r="J141" s="54">
        <v>0</v>
      </c>
      <c r="K141" s="54">
        <f t="shared" si="16"/>
        <v>912</v>
      </c>
      <c r="L141" s="54">
        <v>25</v>
      </c>
      <c r="M141" s="54">
        <f t="shared" si="26"/>
        <v>1798</v>
      </c>
      <c r="N141" s="54">
        <f t="shared" si="22"/>
        <v>28202</v>
      </c>
    </row>
    <row r="142" spans="2:14" s="55" customFormat="1" ht="120.75" customHeight="1" x14ac:dyDescent="0.25">
      <c r="B142" s="52">
        <v>137</v>
      </c>
      <c r="C142" s="53" t="s">
        <v>213</v>
      </c>
      <c r="D142" s="53" t="s">
        <v>45</v>
      </c>
      <c r="E142" s="52" t="s">
        <v>20</v>
      </c>
      <c r="F142" s="52" t="s">
        <v>3</v>
      </c>
      <c r="G142" s="52" t="s">
        <v>2</v>
      </c>
      <c r="H142" s="54">
        <v>30000</v>
      </c>
      <c r="I142" s="54">
        <f t="shared" si="15"/>
        <v>861</v>
      </c>
      <c r="J142" s="54">
        <v>0</v>
      </c>
      <c r="K142" s="54">
        <f t="shared" ref="K142:K153" si="27">+H142*3.04%</f>
        <v>912</v>
      </c>
      <c r="L142" s="54">
        <v>25</v>
      </c>
      <c r="M142" s="54">
        <f t="shared" si="26"/>
        <v>1798</v>
      </c>
      <c r="N142" s="54">
        <f t="shared" si="22"/>
        <v>28202</v>
      </c>
    </row>
    <row r="143" spans="2:14" s="55" customFormat="1" ht="120.75" customHeight="1" x14ac:dyDescent="0.25">
      <c r="B143" s="52">
        <v>138</v>
      </c>
      <c r="C143" s="53" t="s">
        <v>253</v>
      </c>
      <c r="D143" s="53" t="s">
        <v>45</v>
      </c>
      <c r="E143" s="52" t="s">
        <v>20</v>
      </c>
      <c r="F143" s="52" t="s">
        <v>3</v>
      </c>
      <c r="G143" s="52" t="s">
        <v>5</v>
      </c>
      <c r="H143" s="54">
        <v>30000</v>
      </c>
      <c r="I143" s="54">
        <f t="shared" si="15"/>
        <v>861</v>
      </c>
      <c r="J143" s="54">
        <v>0</v>
      </c>
      <c r="K143" s="54">
        <f t="shared" si="27"/>
        <v>912</v>
      </c>
      <c r="L143" s="54">
        <v>125</v>
      </c>
      <c r="M143" s="54">
        <v>1898</v>
      </c>
      <c r="N143" s="54">
        <v>28102</v>
      </c>
    </row>
    <row r="144" spans="2:14" s="55" customFormat="1" ht="120.75" customHeight="1" x14ac:dyDescent="0.25">
      <c r="B144" s="52">
        <v>139</v>
      </c>
      <c r="C144" s="53" t="s">
        <v>214</v>
      </c>
      <c r="D144" s="53" t="s">
        <v>45</v>
      </c>
      <c r="E144" s="52" t="s">
        <v>20</v>
      </c>
      <c r="F144" s="52" t="s">
        <v>3</v>
      </c>
      <c r="G144" s="52" t="s">
        <v>5</v>
      </c>
      <c r="H144" s="54">
        <v>30000</v>
      </c>
      <c r="I144" s="54">
        <f t="shared" si="15"/>
        <v>861</v>
      </c>
      <c r="J144" s="54">
        <v>0</v>
      </c>
      <c r="K144" s="54">
        <f t="shared" si="27"/>
        <v>912</v>
      </c>
      <c r="L144" s="54">
        <v>1712.38</v>
      </c>
      <c r="M144" s="54">
        <v>3485.38</v>
      </c>
      <c r="N144" s="54">
        <v>26514.62</v>
      </c>
    </row>
    <row r="145" spans="2:14" s="55" customFormat="1" ht="120.75" customHeight="1" x14ac:dyDescent="0.25">
      <c r="B145" s="52">
        <v>140</v>
      </c>
      <c r="C145" s="53" t="s">
        <v>215</v>
      </c>
      <c r="D145" s="53" t="s">
        <v>45</v>
      </c>
      <c r="E145" s="52" t="s">
        <v>20</v>
      </c>
      <c r="F145" s="52" t="s">
        <v>3</v>
      </c>
      <c r="G145" s="52" t="s">
        <v>5</v>
      </c>
      <c r="H145" s="54">
        <v>30000</v>
      </c>
      <c r="I145" s="54">
        <f t="shared" si="15"/>
        <v>861</v>
      </c>
      <c r="J145" s="54">
        <v>0</v>
      </c>
      <c r="K145" s="54">
        <f t="shared" si="27"/>
        <v>912</v>
      </c>
      <c r="L145" s="54">
        <v>25</v>
      </c>
      <c r="M145" s="54">
        <f t="shared" si="26"/>
        <v>1798</v>
      </c>
      <c r="N145" s="54">
        <f t="shared" si="22"/>
        <v>28202</v>
      </c>
    </row>
    <row r="146" spans="2:14" s="55" customFormat="1" ht="120.75" customHeight="1" x14ac:dyDescent="0.25">
      <c r="B146" s="52">
        <v>141</v>
      </c>
      <c r="C146" s="53" t="s">
        <v>216</v>
      </c>
      <c r="D146" s="53" t="s">
        <v>45</v>
      </c>
      <c r="E146" s="52" t="s">
        <v>20</v>
      </c>
      <c r="F146" s="52" t="s">
        <v>3</v>
      </c>
      <c r="G146" s="52" t="s">
        <v>5</v>
      </c>
      <c r="H146" s="54">
        <v>30000</v>
      </c>
      <c r="I146" s="54">
        <f t="shared" ref="I146:I231" si="28">+H146*2.87%</f>
        <v>861</v>
      </c>
      <c r="J146" s="54">
        <v>0</v>
      </c>
      <c r="K146" s="54">
        <f t="shared" si="27"/>
        <v>912</v>
      </c>
      <c r="L146" s="54">
        <v>25</v>
      </c>
      <c r="M146" s="54">
        <f t="shared" si="26"/>
        <v>1798</v>
      </c>
      <c r="N146" s="54">
        <f t="shared" si="22"/>
        <v>28202</v>
      </c>
    </row>
    <row r="147" spans="2:14" s="55" customFormat="1" ht="120.75" customHeight="1" x14ac:dyDescent="0.25">
      <c r="B147" s="52">
        <v>142</v>
      </c>
      <c r="C147" s="53" t="s">
        <v>217</v>
      </c>
      <c r="D147" s="53" t="s">
        <v>45</v>
      </c>
      <c r="E147" s="52" t="s">
        <v>223</v>
      </c>
      <c r="F147" s="52" t="s">
        <v>3</v>
      </c>
      <c r="G147" s="52" t="s">
        <v>2</v>
      </c>
      <c r="H147" s="54">
        <v>30000</v>
      </c>
      <c r="I147" s="54">
        <f t="shared" si="28"/>
        <v>861</v>
      </c>
      <c r="J147" s="54">
        <v>0</v>
      </c>
      <c r="K147" s="54">
        <f t="shared" si="27"/>
        <v>912</v>
      </c>
      <c r="L147" s="54">
        <v>25</v>
      </c>
      <c r="M147" s="54">
        <f t="shared" si="26"/>
        <v>1798</v>
      </c>
      <c r="N147" s="54">
        <f t="shared" si="22"/>
        <v>28202</v>
      </c>
    </row>
    <row r="148" spans="2:14" s="55" customFormat="1" ht="120.75" customHeight="1" x14ac:dyDescent="0.25">
      <c r="B148" s="52">
        <v>143</v>
      </c>
      <c r="C148" s="53" t="s">
        <v>218</v>
      </c>
      <c r="D148" s="53" t="s">
        <v>45</v>
      </c>
      <c r="E148" s="52" t="s">
        <v>20</v>
      </c>
      <c r="F148" s="52" t="s">
        <v>3</v>
      </c>
      <c r="G148" s="52" t="s">
        <v>5</v>
      </c>
      <c r="H148" s="54">
        <v>30000</v>
      </c>
      <c r="I148" s="54">
        <f t="shared" si="28"/>
        <v>861</v>
      </c>
      <c r="J148" s="54">
        <v>0</v>
      </c>
      <c r="K148" s="54">
        <f t="shared" si="27"/>
        <v>912</v>
      </c>
      <c r="L148" s="54">
        <f>25+100</f>
        <v>125</v>
      </c>
      <c r="M148" s="54">
        <f t="shared" si="26"/>
        <v>1898</v>
      </c>
      <c r="N148" s="54">
        <f t="shared" si="22"/>
        <v>28102</v>
      </c>
    </row>
    <row r="149" spans="2:14" s="55" customFormat="1" ht="120.75" customHeight="1" x14ac:dyDescent="0.25">
      <c r="B149" s="52">
        <v>144</v>
      </c>
      <c r="C149" s="53" t="s">
        <v>219</v>
      </c>
      <c r="D149" s="53" t="s">
        <v>45</v>
      </c>
      <c r="E149" s="52" t="s">
        <v>20</v>
      </c>
      <c r="F149" s="52" t="s">
        <v>3</v>
      </c>
      <c r="G149" s="52" t="s">
        <v>2</v>
      </c>
      <c r="H149" s="54">
        <v>30000</v>
      </c>
      <c r="I149" s="54">
        <f t="shared" si="28"/>
        <v>861</v>
      </c>
      <c r="J149" s="54">
        <v>0</v>
      </c>
      <c r="K149" s="54">
        <f t="shared" si="27"/>
        <v>912</v>
      </c>
      <c r="L149" s="54">
        <v>3199.76</v>
      </c>
      <c r="M149" s="54">
        <v>4972.76</v>
      </c>
      <c r="N149" s="54">
        <v>25027.24</v>
      </c>
    </row>
    <row r="150" spans="2:14" s="55" customFormat="1" ht="120.75" customHeight="1" x14ac:dyDescent="0.25">
      <c r="B150" s="52">
        <v>145</v>
      </c>
      <c r="C150" s="53" t="s">
        <v>220</v>
      </c>
      <c r="D150" s="53" t="s">
        <v>45</v>
      </c>
      <c r="E150" s="52" t="s">
        <v>20</v>
      </c>
      <c r="F150" s="52" t="s">
        <v>3</v>
      </c>
      <c r="G150" s="52" t="s">
        <v>5</v>
      </c>
      <c r="H150" s="54">
        <v>30000</v>
      </c>
      <c r="I150" s="54">
        <f t="shared" si="28"/>
        <v>861</v>
      </c>
      <c r="J150" s="54">
        <v>0</v>
      </c>
      <c r="K150" s="54">
        <f t="shared" si="27"/>
        <v>912</v>
      </c>
      <c r="L150" s="54">
        <v>25</v>
      </c>
      <c r="M150" s="54">
        <f t="shared" si="26"/>
        <v>1798</v>
      </c>
      <c r="N150" s="54">
        <f t="shared" si="22"/>
        <v>28202</v>
      </c>
    </row>
    <row r="151" spans="2:14" s="55" customFormat="1" ht="120.75" customHeight="1" x14ac:dyDescent="0.25">
      <c r="B151" s="52">
        <v>146</v>
      </c>
      <c r="C151" s="53" t="s">
        <v>246</v>
      </c>
      <c r="D151" s="53" t="s">
        <v>45</v>
      </c>
      <c r="E151" s="52" t="s">
        <v>20</v>
      </c>
      <c r="F151" s="52" t="s">
        <v>3</v>
      </c>
      <c r="G151" s="52" t="s">
        <v>5</v>
      </c>
      <c r="H151" s="54">
        <v>30000</v>
      </c>
      <c r="I151" s="54">
        <f t="shared" si="28"/>
        <v>861</v>
      </c>
      <c r="J151" s="54">
        <v>0</v>
      </c>
      <c r="K151" s="54">
        <f t="shared" ref="K151" si="29">+H151*3.04%</f>
        <v>912</v>
      </c>
      <c r="L151" s="54">
        <v>25</v>
      </c>
      <c r="M151" s="54">
        <f t="shared" si="26"/>
        <v>1798</v>
      </c>
      <c r="N151" s="54">
        <f t="shared" si="22"/>
        <v>28202</v>
      </c>
    </row>
    <row r="152" spans="2:14" s="55" customFormat="1" ht="120.75" customHeight="1" x14ac:dyDescent="0.25">
      <c r="B152" s="52">
        <v>147</v>
      </c>
      <c r="C152" s="53" t="s">
        <v>221</v>
      </c>
      <c r="D152" s="53" t="s">
        <v>45</v>
      </c>
      <c r="E152" s="52" t="s">
        <v>223</v>
      </c>
      <c r="F152" s="52" t="s">
        <v>3</v>
      </c>
      <c r="G152" s="52" t="s">
        <v>5</v>
      </c>
      <c r="H152" s="54">
        <v>30000</v>
      </c>
      <c r="I152" s="54">
        <f t="shared" si="28"/>
        <v>861</v>
      </c>
      <c r="J152" s="54">
        <v>0</v>
      </c>
      <c r="K152" s="54">
        <f t="shared" si="27"/>
        <v>912</v>
      </c>
      <c r="L152" s="54">
        <v>858.33</v>
      </c>
      <c r="M152" s="54">
        <v>2631.33</v>
      </c>
      <c r="N152" s="54">
        <v>27368.67</v>
      </c>
    </row>
    <row r="153" spans="2:14" s="55" customFormat="1" ht="120.75" customHeight="1" x14ac:dyDescent="0.25">
      <c r="B153" s="52">
        <v>148</v>
      </c>
      <c r="C153" s="53" t="s">
        <v>252</v>
      </c>
      <c r="D153" s="53" t="s">
        <v>45</v>
      </c>
      <c r="E153" s="52" t="s">
        <v>20</v>
      </c>
      <c r="F153" s="52" t="s">
        <v>3</v>
      </c>
      <c r="G153" s="52" t="s">
        <v>5</v>
      </c>
      <c r="H153" s="54">
        <v>30000</v>
      </c>
      <c r="I153" s="54">
        <f t="shared" si="28"/>
        <v>861</v>
      </c>
      <c r="J153" s="54">
        <v>0</v>
      </c>
      <c r="K153" s="54">
        <f t="shared" si="27"/>
        <v>912</v>
      </c>
      <c r="L153" s="54">
        <v>25</v>
      </c>
      <c r="M153" s="54">
        <f t="shared" si="26"/>
        <v>1798</v>
      </c>
      <c r="N153" s="54">
        <f t="shared" si="22"/>
        <v>28202</v>
      </c>
    </row>
    <row r="154" spans="2:14" s="55" customFormat="1" ht="120.75" customHeight="1" x14ac:dyDescent="0.25">
      <c r="B154" s="52">
        <v>149</v>
      </c>
      <c r="C154" s="53" t="s">
        <v>222</v>
      </c>
      <c r="D154" s="53" t="s">
        <v>45</v>
      </c>
      <c r="E154" s="52" t="s">
        <v>20</v>
      </c>
      <c r="F154" s="52" t="s">
        <v>3</v>
      </c>
      <c r="G154" s="52" t="s">
        <v>5</v>
      </c>
      <c r="H154" s="54">
        <v>30000</v>
      </c>
      <c r="I154" s="54">
        <v>861</v>
      </c>
      <c r="J154" s="54">
        <v>0</v>
      </c>
      <c r="K154" s="54">
        <v>912</v>
      </c>
      <c r="L154" s="54">
        <v>2403.54</v>
      </c>
      <c r="M154" s="54">
        <v>4176.54</v>
      </c>
      <c r="N154" s="54">
        <v>25823.46</v>
      </c>
    </row>
    <row r="155" spans="2:14" s="55" customFormat="1" ht="120.75" customHeight="1" x14ac:dyDescent="0.25">
      <c r="B155" s="52">
        <v>150</v>
      </c>
      <c r="C155" s="53" t="s">
        <v>50</v>
      </c>
      <c r="D155" s="53" t="s">
        <v>45</v>
      </c>
      <c r="E155" s="52" t="s">
        <v>20</v>
      </c>
      <c r="F155" s="52" t="s">
        <v>3</v>
      </c>
      <c r="G155" s="52" t="s">
        <v>5</v>
      </c>
      <c r="H155" s="54">
        <v>30000</v>
      </c>
      <c r="I155" s="54">
        <f t="shared" si="28"/>
        <v>861</v>
      </c>
      <c r="J155" s="54">
        <v>0</v>
      </c>
      <c r="K155" s="54">
        <f t="shared" si="16"/>
        <v>912</v>
      </c>
      <c r="L155" s="54">
        <v>3757.83</v>
      </c>
      <c r="M155" s="54">
        <v>5530.83</v>
      </c>
      <c r="N155" s="54">
        <v>24469.17</v>
      </c>
    </row>
    <row r="156" spans="2:14" s="55" customFormat="1" ht="120.75" customHeight="1" x14ac:dyDescent="0.25">
      <c r="B156" s="52">
        <v>151</v>
      </c>
      <c r="C156" s="53" t="s">
        <v>49</v>
      </c>
      <c r="D156" s="53" t="s">
        <v>45</v>
      </c>
      <c r="E156" s="52" t="s">
        <v>282</v>
      </c>
      <c r="F156" s="52" t="s">
        <v>3</v>
      </c>
      <c r="G156" s="52" t="s">
        <v>5</v>
      </c>
      <c r="H156" s="54">
        <v>50000</v>
      </c>
      <c r="I156" s="54">
        <f t="shared" si="28"/>
        <v>1435</v>
      </c>
      <c r="J156" s="54">
        <v>1854</v>
      </c>
      <c r="K156" s="54">
        <v>1520</v>
      </c>
      <c r="L156" s="54">
        <v>25</v>
      </c>
      <c r="M156" s="54">
        <f t="shared" si="26"/>
        <v>4834</v>
      </c>
      <c r="N156" s="54">
        <f t="shared" si="22"/>
        <v>45166</v>
      </c>
    </row>
    <row r="157" spans="2:14" s="55" customFormat="1" ht="120.75" customHeight="1" x14ac:dyDescent="0.25">
      <c r="B157" s="52">
        <v>152</v>
      </c>
      <c r="C157" s="53" t="s">
        <v>48</v>
      </c>
      <c r="D157" s="53" t="s">
        <v>45</v>
      </c>
      <c r="E157" s="52" t="s">
        <v>8</v>
      </c>
      <c r="F157" s="52" t="s">
        <v>3</v>
      </c>
      <c r="G157" s="52" t="s">
        <v>5</v>
      </c>
      <c r="H157" s="54">
        <v>30000</v>
      </c>
      <c r="I157" s="54">
        <f t="shared" si="28"/>
        <v>861</v>
      </c>
      <c r="J157" s="54">
        <v>0</v>
      </c>
      <c r="K157" s="54">
        <f t="shared" ref="K157:K239" si="30">+H157*3.04%</f>
        <v>912</v>
      </c>
      <c r="L157" s="54">
        <v>25</v>
      </c>
      <c r="M157" s="54">
        <f t="shared" si="26"/>
        <v>1798</v>
      </c>
      <c r="N157" s="54">
        <f t="shared" si="22"/>
        <v>28202</v>
      </c>
    </row>
    <row r="158" spans="2:14" s="61" customFormat="1" ht="120.75" customHeight="1" x14ac:dyDescent="0.25">
      <c r="B158" s="52">
        <v>153</v>
      </c>
      <c r="C158" s="53" t="s">
        <v>47</v>
      </c>
      <c r="D158" s="53" t="s">
        <v>45</v>
      </c>
      <c r="E158" s="52" t="s">
        <v>20</v>
      </c>
      <c r="F158" s="52" t="s">
        <v>3</v>
      </c>
      <c r="G158" s="52" t="s">
        <v>5</v>
      </c>
      <c r="H158" s="54">
        <v>30000</v>
      </c>
      <c r="I158" s="54">
        <f t="shared" si="28"/>
        <v>861</v>
      </c>
      <c r="J158" s="54">
        <v>0</v>
      </c>
      <c r="K158" s="54">
        <f t="shared" si="30"/>
        <v>912</v>
      </c>
      <c r="L158" s="54">
        <v>1612.38</v>
      </c>
      <c r="M158" s="54">
        <v>3385.38</v>
      </c>
      <c r="N158" s="54">
        <v>26614.62</v>
      </c>
    </row>
    <row r="159" spans="2:14" s="55" customFormat="1" ht="120.75" customHeight="1" x14ac:dyDescent="0.25">
      <c r="B159" s="52">
        <v>154</v>
      </c>
      <c r="C159" s="53" t="s">
        <v>46</v>
      </c>
      <c r="D159" s="53" t="s">
        <v>45</v>
      </c>
      <c r="E159" s="52" t="s">
        <v>20</v>
      </c>
      <c r="F159" s="52" t="s">
        <v>3</v>
      </c>
      <c r="G159" s="52" t="s">
        <v>5</v>
      </c>
      <c r="H159" s="54">
        <v>30000</v>
      </c>
      <c r="I159" s="54">
        <f t="shared" si="28"/>
        <v>861</v>
      </c>
      <c r="J159" s="54">
        <v>0</v>
      </c>
      <c r="K159" s="54">
        <f t="shared" si="30"/>
        <v>912</v>
      </c>
      <c r="L159" s="54">
        <v>25</v>
      </c>
      <c r="M159" s="54">
        <f t="shared" si="26"/>
        <v>1798</v>
      </c>
      <c r="N159" s="54">
        <f t="shared" si="22"/>
        <v>28202</v>
      </c>
    </row>
    <row r="160" spans="2:14" s="55" customFormat="1" ht="120.75" customHeight="1" x14ac:dyDescent="0.25">
      <c r="B160" s="52">
        <v>155</v>
      </c>
      <c r="C160" s="53" t="s">
        <v>209</v>
      </c>
      <c r="D160" s="53" t="s">
        <v>45</v>
      </c>
      <c r="E160" s="52" t="s">
        <v>20</v>
      </c>
      <c r="F160" s="52" t="s">
        <v>3</v>
      </c>
      <c r="G160" s="52" t="s">
        <v>5</v>
      </c>
      <c r="H160" s="54">
        <v>30000</v>
      </c>
      <c r="I160" s="54">
        <f t="shared" si="28"/>
        <v>861</v>
      </c>
      <c r="J160" s="54">
        <v>0</v>
      </c>
      <c r="K160" s="54">
        <f t="shared" si="30"/>
        <v>912</v>
      </c>
      <c r="L160" s="54">
        <v>25</v>
      </c>
      <c r="M160" s="54">
        <f t="shared" si="26"/>
        <v>1798</v>
      </c>
      <c r="N160" s="54">
        <f t="shared" si="22"/>
        <v>28202</v>
      </c>
    </row>
    <row r="161" spans="2:14" s="55" customFormat="1" ht="120.75" customHeight="1" x14ac:dyDescent="0.25">
      <c r="B161" s="52">
        <v>156</v>
      </c>
      <c r="C161" s="53" t="s">
        <v>276</v>
      </c>
      <c r="D161" s="53" t="s">
        <v>45</v>
      </c>
      <c r="E161" s="52" t="s">
        <v>20</v>
      </c>
      <c r="F161" s="52" t="s">
        <v>3</v>
      </c>
      <c r="G161" s="52" t="s">
        <v>5</v>
      </c>
      <c r="H161" s="54">
        <v>39000</v>
      </c>
      <c r="I161" s="54">
        <f t="shared" si="28"/>
        <v>1119.3</v>
      </c>
      <c r="J161" s="54">
        <v>301.52</v>
      </c>
      <c r="K161" s="54">
        <f t="shared" si="30"/>
        <v>1185.5999999999999</v>
      </c>
      <c r="L161" s="54">
        <v>25</v>
      </c>
      <c r="M161" s="54">
        <f t="shared" si="26"/>
        <v>2631.42</v>
      </c>
      <c r="N161" s="54">
        <f t="shared" si="22"/>
        <v>36368.58</v>
      </c>
    </row>
    <row r="162" spans="2:14" s="55" customFormat="1" ht="120.75" customHeight="1" x14ac:dyDescent="0.25">
      <c r="B162" s="52">
        <v>157</v>
      </c>
      <c r="C162" s="53" t="s">
        <v>294</v>
      </c>
      <c r="D162" s="53" t="s">
        <v>45</v>
      </c>
      <c r="E162" s="52" t="s">
        <v>20</v>
      </c>
      <c r="F162" s="52" t="s">
        <v>3</v>
      </c>
      <c r="G162" s="52" t="s">
        <v>5</v>
      </c>
      <c r="H162" s="54">
        <v>30000</v>
      </c>
      <c r="I162" s="54">
        <f t="shared" si="28"/>
        <v>861</v>
      </c>
      <c r="J162" s="54">
        <v>0</v>
      </c>
      <c r="K162" s="54">
        <f t="shared" si="30"/>
        <v>912</v>
      </c>
      <c r="L162" s="54">
        <v>125</v>
      </c>
      <c r="M162" s="54">
        <v>1898</v>
      </c>
      <c r="N162" s="54">
        <v>28102</v>
      </c>
    </row>
    <row r="163" spans="2:14" s="55" customFormat="1" ht="120.75" customHeight="1" x14ac:dyDescent="0.25">
      <c r="B163" s="52">
        <v>158</v>
      </c>
      <c r="C163" s="53" t="s">
        <v>311</v>
      </c>
      <c r="D163" s="53" t="s">
        <v>45</v>
      </c>
      <c r="E163" s="52" t="s">
        <v>20</v>
      </c>
      <c r="F163" s="52" t="s">
        <v>3</v>
      </c>
      <c r="G163" s="52" t="s">
        <v>5</v>
      </c>
      <c r="H163" s="54">
        <v>30000</v>
      </c>
      <c r="I163" s="54">
        <f t="shared" si="28"/>
        <v>861</v>
      </c>
      <c r="J163" s="54">
        <v>0</v>
      </c>
      <c r="K163" s="54">
        <f t="shared" si="30"/>
        <v>912</v>
      </c>
      <c r="L163" s="54">
        <v>25</v>
      </c>
      <c r="M163" s="54">
        <f t="shared" ref="M163:M164" si="31">I163+J163+K163+L163</f>
        <v>1798</v>
      </c>
      <c r="N163" s="54">
        <f t="shared" si="22"/>
        <v>28202</v>
      </c>
    </row>
    <row r="164" spans="2:14" s="55" customFormat="1" ht="120.75" customHeight="1" x14ac:dyDescent="0.25">
      <c r="B164" s="52">
        <v>159</v>
      </c>
      <c r="C164" s="53" t="s">
        <v>312</v>
      </c>
      <c r="D164" s="53" t="s">
        <v>45</v>
      </c>
      <c r="E164" s="52" t="s">
        <v>223</v>
      </c>
      <c r="F164" s="52" t="s">
        <v>3</v>
      </c>
      <c r="G164" s="52" t="s">
        <v>5</v>
      </c>
      <c r="H164" s="54">
        <v>30000</v>
      </c>
      <c r="I164" s="54">
        <f t="shared" si="28"/>
        <v>861</v>
      </c>
      <c r="J164" s="54">
        <v>0</v>
      </c>
      <c r="K164" s="54">
        <f t="shared" si="30"/>
        <v>912</v>
      </c>
      <c r="L164" s="54">
        <v>25</v>
      </c>
      <c r="M164" s="54">
        <f t="shared" si="31"/>
        <v>1798</v>
      </c>
      <c r="N164" s="54">
        <f t="shared" si="22"/>
        <v>28202</v>
      </c>
    </row>
    <row r="165" spans="2:14" s="55" customFormat="1" ht="120.75" customHeight="1" x14ac:dyDescent="0.25">
      <c r="B165" s="52">
        <v>160</v>
      </c>
      <c r="C165" s="53" t="s">
        <v>313</v>
      </c>
      <c r="D165" s="53" t="s">
        <v>45</v>
      </c>
      <c r="E165" s="52" t="s">
        <v>223</v>
      </c>
      <c r="F165" s="52" t="s">
        <v>3</v>
      </c>
      <c r="G165" s="52" t="s">
        <v>5</v>
      </c>
      <c r="H165" s="54">
        <v>30000</v>
      </c>
      <c r="I165" s="54">
        <f t="shared" si="28"/>
        <v>861</v>
      </c>
      <c r="J165" s="54">
        <v>0</v>
      </c>
      <c r="K165" s="54">
        <f t="shared" si="30"/>
        <v>912</v>
      </c>
      <c r="L165" s="54">
        <v>25</v>
      </c>
      <c r="M165" s="54">
        <f t="shared" ref="M165" si="32">I165+J165+K165+L165</f>
        <v>1798</v>
      </c>
      <c r="N165" s="54">
        <f t="shared" si="22"/>
        <v>28202</v>
      </c>
    </row>
    <row r="166" spans="2:14" s="55" customFormat="1" ht="120.75" customHeight="1" x14ac:dyDescent="0.25">
      <c r="B166" s="52">
        <v>161</v>
      </c>
      <c r="C166" s="53" t="s">
        <v>316</v>
      </c>
      <c r="D166" s="53" t="s">
        <v>45</v>
      </c>
      <c r="E166" s="52" t="s">
        <v>223</v>
      </c>
      <c r="F166" s="52" t="s">
        <v>3</v>
      </c>
      <c r="G166" s="52" t="s">
        <v>5</v>
      </c>
      <c r="H166" s="54">
        <v>30000</v>
      </c>
      <c r="I166" s="54">
        <f t="shared" si="28"/>
        <v>861</v>
      </c>
      <c r="J166" s="54">
        <v>0</v>
      </c>
      <c r="K166" s="54">
        <f t="shared" si="30"/>
        <v>912</v>
      </c>
      <c r="L166" s="54">
        <v>25</v>
      </c>
      <c r="M166" s="54">
        <f t="shared" ref="M166:M168" si="33">I166+J166+K166+L166</f>
        <v>1798</v>
      </c>
      <c r="N166" s="54">
        <f t="shared" si="22"/>
        <v>28202</v>
      </c>
    </row>
    <row r="167" spans="2:14" s="55" customFormat="1" ht="120.75" customHeight="1" x14ac:dyDescent="0.25">
      <c r="B167" s="52">
        <v>162</v>
      </c>
      <c r="C167" s="53" t="s">
        <v>335</v>
      </c>
      <c r="D167" s="53" t="s">
        <v>45</v>
      </c>
      <c r="E167" s="52" t="s">
        <v>223</v>
      </c>
      <c r="F167" s="52" t="s">
        <v>3</v>
      </c>
      <c r="G167" s="52" t="s">
        <v>5</v>
      </c>
      <c r="H167" s="54">
        <v>30000</v>
      </c>
      <c r="I167" s="54">
        <f t="shared" si="28"/>
        <v>861</v>
      </c>
      <c r="J167" s="54">
        <v>0</v>
      </c>
      <c r="K167" s="54">
        <f t="shared" si="30"/>
        <v>912</v>
      </c>
      <c r="L167" s="54">
        <v>25</v>
      </c>
      <c r="M167" s="54">
        <f t="shared" si="33"/>
        <v>1798</v>
      </c>
      <c r="N167" s="54">
        <f t="shared" si="22"/>
        <v>28202</v>
      </c>
    </row>
    <row r="168" spans="2:14" s="55" customFormat="1" ht="120.75" customHeight="1" x14ac:dyDescent="0.25">
      <c r="B168" s="52">
        <v>163</v>
      </c>
      <c r="C168" s="53" t="s">
        <v>337</v>
      </c>
      <c r="D168" s="53" t="s">
        <v>45</v>
      </c>
      <c r="E168" s="52" t="s">
        <v>223</v>
      </c>
      <c r="F168" s="52" t="s">
        <v>3</v>
      </c>
      <c r="G168" s="52" t="s">
        <v>5</v>
      </c>
      <c r="H168" s="54">
        <v>30000</v>
      </c>
      <c r="I168" s="54">
        <f t="shared" si="28"/>
        <v>861</v>
      </c>
      <c r="J168" s="54">
        <v>0</v>
      </c>
      <c r="K168" s="54">
        <f t="shared" si="30"/>
        <v>912</v>
      </c>
      <c r="L168" s="54">
        <v>25</v>
      </c>
      <c r="M168" s="54">
        <f t="shared" si="33"/>
        <v>1798</v>
      </c>
      <c r="N168" s="54">
        <f t="shared" si="22"/>
        <v>28202</v>
      </c>
    </row>
    <row r="169" spans="2:14" s="55" customFormat="1" ht="120.75" customHeight="1" x14ac:dyDescent="0.25">
      <c r="B169" s="52">
        <v>164</v>
      </c>
      <c r="C169" s="53" t="s">
        <v>314</v>
      </c>
      <c r="D169" s="53" t="s">
        <v>45</v>
      </c>
      <c r="E169" s="52" t="s">
        <v>20</v>
      </c>
      <c r="F169" s="52" t="s">
        <v>3</v>
      </c>
      <c r="G169" s="52" t="s">
        <v>5</v>
      </c>
      <c r="H169" s="54">
        <v>30000</v>
      </c>
      <c r="I169" s="54">
        <f t="shared" si="28"/>
        <v>861</v>
      </c>
      <c r="J169" s="54">
        <v>0</v>
      </c>
      <c r="K169" s="54">
        <f t="shared" si="30"/>
        <v>912</v>
      </c>
      <c r="L169" s="54">
        <v>25</v>
      </c>
      <c r="M169" s="54">
        <f t="shared" ref="M169" si="34">I169+J169+K169+L169</f>
        <v>1798</v>
      </c>
      <c r="N169" s="54">
        <f t="shared" si="22"/>
        <v>28202</v>
      </c>
    </row>
    <row r="170" spans="2:14" s="55" customFormat="1" ht="120.75" customHeight="1" x14ac:dyDescent="0.25">
      <c r="B170" s="52">
        <v>165</v>
      </c>
      <c r="C170" s="53" t="s">
        <v>315</v>
      </c>
      <c r="D170" s="53" t="s">
        <v>45</v>
      </c>
      <c r="E170" s="52" t="s">
        <v>20</v>
      </c>
      <c r="F170" s="52" t="s">
        <v>3</v>
      </c>
      <c r="G170" s="52" t="s">
        <v>5</v>
      </c>
      <c r="H170" s="54">
        <v>30000</v>
      </c>
      <c r="I170" s="54">
        <f t="shared" si="28"/>
        <v>861</v>
      </c>
      <c r="J170" s="54">
        <v>0</v>
      </c>
      <c r="K170" s="54">
        <f t="shared" si="30"/>
        <v>912</v>
      </c>
      <c r="L170" s="54">
        <v>25</v>
      </c>
      <c r="M170" s="54">
        <f t="shared" ref="M170" si="35">I170+J170+K170+L170</f>
        <v>1798</v>
      </c>
      <c r="N170" s="54">
        <f t="shared" si="22"/>
        <v>28202</v>
      </c>
    </row>
    <row r="171" spans="2:14" s="55" customFormat="1" ht="120.75" customHeight="1" x14ac:dyDescent="0.25">
      <c r="B171" s="52">
        <v>166</v>
      </c>
      <c r="C171" s="53" t="s">
        <v>317</v>
      </c>
      <c r="D171" s="53" t="s">
        <v>45</v>
      </c>
      <c r="E171" s="52" t="s">
        <v>20</v>
      </c>
      <c r="F171" s="52" t="s">
        <v>3</v>
      </c>
      <c r="G171" s="52" t="s">
        <v>5</v>
      </c>
      <c r="H171" s="54">
        <v>30000</v>
      </c>
      <c r="I171" s="54">
        <f t="shared" si="28"/>
        <v>861</v>
      </c>
      <c r="J171" s="54">
        <v>0</v>
      </c>
      <c r="K171" s="54">
        <f t="shared" si="30"/>
        <v>912</v>
      </c>
      <c r="L171" s="54">
        <v>25</v>
      </c>
      <c r="M171" s="54">
        <f t="shared" ref="M171:M172" si="36">I171+J171+K171+L171</f>
        <v>1798</v>
      </c>
      <c r="N171" s="54">
        <f t="shared" si="22"/>
        <v>28202</v>
      </c>
    </row>
    <row r="172" spans="2:14" s="55" customFormat="1" ht="120.75" customHeight="1" x14ac:dyDescent="0.25">
      <c r="B172" s="52">
        <v>167</v>
      </c>
      <c r="C172" s="53" t="s">
        <v>318</v>
      </c>
      <c r="D172" s="53" t="s">
        <v>45</v>
      </c>
      <c r="E172" s="52" t="s">
        <v>20</v>
      </c>
      <c r="F172" s="52" t="s">
        <v>3</v>
      </c>
      <c r="G172" s="52" t="s">
        <v>5</v>
      </c>
      <c r="H172" s="54">
        <v>30000</v>
      </c>
      <c r="I172" s="54">
        <f t="shared" si="28"/>
        <v>861</v>
      </c>
      <c r="J172" s="54">
        <v>0</v>
      </c>
      <c r="K172" s="54">
        <f t="shared" si="30"/>
        <v>912</v>
      </c>
      <c r="L172" s="54">
        <v>25</v>
      </c>
      <c r="M172" s="54">
        <f t="shared" si="36"/>
        <v>1798</v>
      </c>
      <c r="N172" s="54">
        <f t="shared" si="22"/>
        <v>28202</v>
      </c>
    </row>
    <row r="173" spans="2:14" s="55" customFormat="1" ht="120.75" customHeight="1" x14ac:dyDescent="0.25">
      <c r="B173" s="52">
        <v>168</v>
      </c>
      <c r="C173" s="53" t="s">
        <v>319</v>
      </c>
      <c r="D173" s="53" t="s">
        <v>45</v>
      </c>
      <c r="E173" s="52" t="s">
        <v>20</v>
      </c>
      <c r="F173" s="52" t="s">
        <v>3</v>
      </c>
      <c r="G173" s="52" t="s">
        <v>5</v>
      </c>
      <c r="H173" s="54">
        <v>30000</v>
      </c>
      <c r="I173" s="54">
        <f t="shared" si="28"/>
        <v>861</v>
      </c>
      <c r="J173" s="54">
        <v>0</v>
      </c>
      <c r="K173" s="54">
        <f t="shared" si="30"/>
        <v>912</v>
      </c>
      <c r="L173" s="54">
        <v>25</v>
      </c>
      <c r="M173" s="54">
        <f t="shared" ref="M173:M174" si="37">I173+J173+K173+L173</f>
        <v>1798</v>
      </c>
      <c r="N173" s="54">
        <f t="shared" si="22"/>
        <v>28202</v>
      </c>
    </row>
    <row r="174" spans="2:14" s="55" customFormat="1" ht="120.75" customHeight="1" x14ac:dyDescent="0.25">
      <c r="B174" s="52">
        <v>169</v>
      </c>
      <c r="C174" s="53" t="s">
        <v>320</v>
      </c>
      <c r="D174" s="53" t="s">
        <v>45</v>
      </c>
      <c r="E174" s="52" t="s">
        <v>20</v>
      </c>
      <c r="F174" s="52" t="s">
        <v>3</v>
      </c>
      <c r="G174" s="52" t="s">
        <v>5</v>
      </c>
      <c r="H174" s="54">
        <v>30000</v>
      </c>
      <c r="I174" s="54">
        <f t="shared" si="28"/>
        <v>861</v>
      </c>
      <c r="J174" s="54">
        <v>0</v>
      </c>
      <c r="K174" s="54">
        <f t="shared" si="30"/>
        <v>912</v>
      </c>
      <c r="L174" s="54">
        <v>25</v>
      </c>
      <c r="M174" s="54">
        <f t="shared" si="37"/>
        <v>1798</v>
      </c>
      <c r="N174" s="54">
        <f t="shared" si="22"/>
        <v>28202</v>
      </c>
    </row>
    <row r="175" spans="2:14" s="55" customFormat="1" ht="120.75" customHeight="1" x14ac:dyDescent="0.25">
      <c r="B175" s="52">
        <v>170</v>
      </c>
      <c r="C175" s="53" t="s">
        <v>321</v>
      </c>
      <c r="D175" s="53" t="s">
        <v>45</v>
      </c>
      <c r="E175" s="52" t="s">
        <v>20</v>
      </c>
      <c r="F175" s="52" t="s">
        <v>3</v>
      </c>
      <c r="G175" s="52" t="s">
        <v>5</v>
      </c>
      <c r="H175" s="54">
        <v>30000</v>
      </c>
      <c r="I175" s="54">
        <f t="shared" si="28"/>
        <v>861</v>
      </c>
      <c r="J175" s="54">
        <v>0</v>
      </c>
      <c r="K175" s="54">
        <f t="shared" si="30"/>
        <v>912</v>
      </c>
      <c r="L175" s="54">
        <v>25</v>
      </c>
      <c r="M175" s="54">
        <f t="shared" ref="M175:M181" si="38">I175+J175+K175+L175</f>
        <v>1798</v>
      </c>
      <c r="N175" s="54">
        <f t="shared" si="22"/>
        <v>28202</v>
      </c>
    </row>
    <row r="176" spans="2:14" s="55" customFormat="1" ht="120.75" customHeight="1" x14ac:dyDescent="0.25">
      <c r="B176" s="52">
        <v>171</v>
      </c>
      <c r="C176" s="53" t="s">
        <v>322</v>
      </c>
      <c r="D176" s="53" t="s">
        <v>45</v>
      </c>
      <c r="E176" s="52" t="s">
        <v>20</v>
      </c>
      <c r="F176" s="52" t="s">
        <v>3</v>
      </c>
      <c r="G176" s="52" t="s">
        <v>5</v>
      </c>
      <c r="H176" s="54">
        <v>30000</v>
      </c>
      <c r="I176" s="54">
        <f t="shared" si="28"/>
        <v>861</v>
      </c>
      <c r="J176" s="54">
        <v>0</v>
      </c>
      <c r="K176" s="54">
        <f t="shared" si="30"/>
        <v>912</v>
      </c>
      <c r="L176" s="54">
        <v>25</v>
      </c>
      <c r="M176" s="54">
        <f t="shared" si="38"/>
        <v>1798</v>
      </c>
      <c r="N176" s="54">
        <f t="shared" si="22"/>
        <v>28202</v>
      </c>
    </row>
    <row r="177" spans="2:14" s="55" customFormat="1" ht="120.75" customHeight="1" x14ac:dyDescent="0.25">
      <c r="B177" s="52">
        <v>172</v>
      </c>
      <c r="C177" s="53" t="s">
        <v>323</v>
      </c>
      <c r="D177" s="53" t="s">
        <v>45</v>
      </c>
      <c r="E177" s="52" t="s">
        <v>20</v>
      </c>
      <c r="F177" s="52" t="s">
        <v>3</v>
      </c>
      <c r="G177" s="52" t="s">
        <v>5</v>
      </c>
      <c r="H177" s="54">
        <v>30000</v>
      </c>
      <c r="I177" s="54">
        <f t="shared" si="28"/>
        <v>861</v>
      </c>
      <c r="J177" s="54">
        <v>0</v>
      </c>
      <c r="K177" s="54">
        <f t="shared" si="30"/>
        <v>912</v>
      </c>
      <c r="L177" s="54">
        <v>25</v>
      </c>
      <c r="M177" s="54">
        <f t="shared" si="38"/>
        <v>1798</v>
      </c>
      <c r="N177" s="54">
        <f t="shared" si="22"/>
        <v>28202</v>
      </c>
    </row>
    <row r="178" spans="2:14" s="55" customFormat="1" ht="120.75" customHeight="1" x14ac:dyDescent="0.25">
      <c r="B178" s="52">
        <v>173</v>
      </c>
      <c r="C178" s="53" t="s">
        <v>324</v>
      </c>
      <c r="D178" s="53" t="s">
        <v>45</v>
      </c>
      <c r="E178" s="52" t="s">
        <v>20</v>
      </c>
      <c r="F178" s="52" t="s">
        <v>3</v>
      </c>
      <c r="G178" s="52" t="s">
        <v>5</v>
      </c>
      <c r="H178" s="54">
        <v>30000</v>
      </c>
      <c r="I178" s="54">
        <f t="shared" si="28"/>
        <v>861</v>
      </c>
      <c r="J178" s="54">
        <v>0</v>
      </c>
      <c r="K178" s="54">
        <f t="shared" si="30"/>
        <v>912</v>
      </c>
      <c r="L178" s="54">
        <v>25</v>
      </c>
      <c r="M178" s="54">
        <f t="shared" si="38"/>
        <v>1798</v>
      </c>
      <c r="N178" s="54">
        <f t="shared" si="22"/>
        <v>28202</v>
      </c>
    </row>
    <row r="179" spans="2:14" s="55" customFormat="1" ht="120.75" customHeight="1" x14ac:dyDescent="0.25">
      <c r="B179" s="52">
        <v>174</v>
      </c>
      <c r="C179" s="53" t="s">
        <v>325</v>
      </c>
      <c r="D179" s="53" t="s">
        <v>45</v>
      </c>
      <c r="E179" s="52" t="s">
        <v>20</v>
      </c>
      <c r="F179" s="52" t="s">
        <v>3</v>
      </c>
      <c r="G179" s="52" t="s">
        <v>5</v>
      </c>
      <c r="H179" s="54">
        <v>30000</v>
      </c>
      <c r="I179" s="54">
        <f t="shared" si="28"/>
        <v>861</v>
      </c>
      <c r="J179" s="54">
        <v>0</v>
      </c>
      <c r="K179" s="54">
        <f t="shared" si="30"/>
        <v>912</v>
      </c>
      <c r="L179" s="54">
        <v>25</v>
      </c>
      <c r="M179" s="54">
        <f t="shared" si="38"/>
        <v>1798</v>
      </c>
      <c r="N179" s="54">
        <f t="shared" si="22"/>
        <v>28202</v>
      </c>
    </row>
    <row r="180" spans="2:14" s="55" customFormat="1" ht="120.75" customHeight="1" x14ac:dyDescent="0.25">
      <c r="B180" s="52">
        <v>175</v>
      </c>
      <c r="C180" s="53" t="s">
        <v>326</v>
      </c>
      <c r="D180" s="53" t="s">
        <v>45</v>
      </c>
      <c r="E180" s="52" t="s">
        <v>20</v>
      </c>
      <c r="F180" s="52" t="s">
        <v>3</v>
      </c>
      <c r="G180" s="52" t="s">
        <v>5</v>
      </c>
      <c r="H180" s="54">
        <v>30000</v>
      </c>
      <c r="I180" s="54">
        <f t="shared" si="28"/>
        <v>861</v>
      </c>
      <c r="J180" s="54">
        <v>0</v>
      </c>
      <c r="K180" s="54">
        <f t="shared" si="30"/>
        <v>912</v>
      </c>
      <c r="L180" s="54">
        <v>25</v>
      </c>
      <c r="M180" s="54">
        <f t="shared" si="38"/>
        <v>1798</v>
      </c>
      <c r="N180" s="54">
        <f t="shared" si="22"/>
        <v>28202</v>
      </c>
    </row>
    <row r="181" spans="2:14" s="55" customFormat="1" ht="120.75" customHeight="1" x14ac:dyDescent="0.25">
      <c r="B181" s="52">
        <v>176</v>
      </c>
      <c r="C181" s="53" t="s">
        <v>327</v>
      </c>
      <c r="D181" s="53" t="s">
        <v>45</v>
      </c>
      <c r="E181" s="52" t="s">
        <v>20</v>
      </c>
      <c r="F181" s="52" t="s">
        <v>3</v>
      </c>
      <c r="G181" s="52" t="s">
        <v>5</v>
      </c>
      <c r="H181" s="54">
        <v>30000</v>
      </c>
      <c r="I181" s="54">
        <f t="shared" si="28"/>
        <v>861</v>
      </c>
      <c r="J181" s="54">
        <v>0</v>
      </c>
      <c r="K181" s="54">
        <f t="shared" si="30"/>
        <v>912</v>
      </c>
      <c r="L181" s="54">
        <v>25</v>
      </c>
      <c r="M181" s="54">
        <f t="shared" si="38"/>
        <v>1798</v>
      </c>
      <c r="N181" s="54">
        <f t="shared" si="22"/>
        <v>28202</v>
      </c>
    </row>
    <row r="182" spans="2:14" s="55" customFormat="1" ht="120.75" customHeight="1" x14ac:dyDescent="0.25">
      <c r="B182" s="52">
        <v>177</v>
      </c>
      <c r="C182" s="53" t="s">
        <v>271</v>
      </c>
      <c r="D182" s="53" t="s">
        <v>45</v>
      </c>
      <c r="E182" s="52" t="s">
        <v>20</v>
      </c>
      <c r="F182" s="52" t="s">
        <v>3</v>
      </c>
      <c r="G182" s="52" t="s">
        <v>5</v>
      </c>
      <c r="H182" s="54">
        <v>30000</v>
      </c>
      <c r="I182" s="54">
        <v>861</v>
      </c>
      <c r="J182" s="54">
        <v>0</v>
      </c>
      <c r="K182" s="54">
        <v>912</v>
      </c>
      <c r="L182" s="54">
        <v>25</v>
      </c>
      <c r="M182" s="54">
        <f t="shared" si="26"/>
        <v>1798</v>
      </c>
      <c r="N182" s="54">
        <f t="shared" si="22"/>
        <v>28202</v>
      </c>
    </row>
    <row r="183" spans="2:14" s="55" customFormat="1" ht="120.75" customHeight="1" x14ac:dyDescent="0.25">
      <c r="B183" s="52">
        <v>178</v>
      </c>
      <c r="C183" s="53" t="s">
        <v>224</v>
      </c>
      <c r="D183" s="53" t="s">
        <v>45</v>
      </c>
      <c r="E183" s="52" t="s">
        <v>20</v>
      </c>
      <c r="F183" s="52" t="s">
        <v>3</v>
      </c>
      <c r="G183" s="52" t="s">
        <v>2</v>
      </c>
      <c r="H183" s="54">
        <v>30000</v>
      </c>
      <c r="I183" s="54">
        <f>+H183*2.87%</f>
        <v>861</v>
      </c>
      <c r="J183" s="54">
        <v>0</v>
      </c>
      <c r="K183" s="54">
        <f>+H183*3.04%</f>
        <v>912</v>
      </c>
      <c r="L183" s="54">
        <v>25</v>
      </c>
      <c r="M183" s="54">
        <f>I183+J183+K183+L183</f>
        <v>1798</v>
      </c>
      <c r="N183" s="54">
        <f>H183-M183</f>
        <v>28202</v>
      </c>
    </row>
    <row r="184" spans="2:14" s="55" customFormat="1" ht="120.75" customHeight="1" x14ac:dyDescent="0.25">
      <c r="B184" s="52">
        <v>179</v>
      </c>
      <c r="C184" s="53" t="s">
        <v>287</v>
      </c>
      <c r="D184" s="53" t="s">
        <v>45</v>
      </c>
      <c r="E184" s="52" t="s">
        <v>20</v>
      </c>
      <c r="F184" s="52" t="s">
        <v>3</v>
      </c>
      <c r="G184" s="52" t="s">
        <v>5</v>
      </c>
      <c r="H184" s="54">
        <v>30000</v>
      </c>
      <c r="I184" s="54">
        <f>+H184*2.87%</f>
        <v>861</v>
      </c>
      <c r="J184" s="54">
        <v>0</v>
      </c>
      <c r="K184" s="54">
        <f>+H184*3.04%</f>
        <v>912</v>
      </c>
      <c r="L184" s="54">
        <v>125</v>
      </c>
      <c r="M184" s="54">
        <v>1898</v>
      </c>
      <c r="N184" s="54">
        <v>28102</v>
      </c>
    </row>
    <row r="185" spans="2:14" s="55" customFormat="1" ht="120.75" customHeight="1" x14ac:dyDescent="0.25">
      <c r="B185" s="52">
        <v>180</v>
      </c>
      <c r="C185" s="53" t="s">
        <v>290</v>
      </c>
      <c r="D185" s="53" t="s">
        <v>45</v>
      </c>
      <c r="E185" s="52" t="s">
        <v>20</v>
      </c>
      <c r="F185" s="52" t="s">
        <v>3</v>
      </c>
      <c r="G185" s="52" t="s">
        <v>5</v>
      </c>
      <c r="H185" s="54">
        <v>30000</v>
      </c>
      <c r="I185" s="54">
        <f>+H185*2.87%</f>
        <v>861</v>
      </c>
      <c r="J185" s="54">
        <v>0</v>
      </c>
      <c r="K185" s="54">
        <f>+H185*3.04%</f>
        <v>912</v>
      </c>
      <c r="L185" s="54">
        <v>125</v>
      </c>
      <c r="M185" s="54">
        <v>1898</v>
      </c>
      <c r="N185" s="54">
        <v>28102</v>
      </c>
    </row>
    <row r="186" spans="2:14" s="55" customFormat="1" ht="120.75" customHeight="1" x14ac:dyDescent="0.25">
      <c r="B186" s="52">
        <v>181</v>
      </c>
      <c r="C186" s="53" t="s">
        <v>328</v>
      </c>
      <c r="D186" s="53" t="s">
        <v>45</v>
      </c>
      <c r="E186" s="52" t="s">
        <v>20</v>
      </c>
      <c r="F186" s="52" t="s">
        <v>3</v>
      </c>
      <c r="G186" s="52" t="s">
        <v>2</v>
      </c>
      <c r="H186" s="54">
        <v>30000</v>
      </c>
      <c r="I186" s="54">
        <f t="shared" ref="I186:I189" si="39">+H186*2.87%</f>
        <v>861</v>
      </c>
      <c r="J186" s="54">
        <v>0</v>
      </c>
      <c r="K186" s="54">
        <f t="shared" ref="K186:K189" si="40">+H186*3.04%</f>
        <v>912</v>
      </c>
      <c r="L186" s="54">
        <v>25</v>
      </c>
      <c r="M186" s="54">
        <f t="shared" ref="M186" si="41">I186+J186+K186+L186</f>
        <v>1798</v>
      </c>
      <c r="N186" s="54">
        <f>H186-M186</f>
        <v>28202</v>
      </c>
    </row>
    <row r="187" spans="2:14" s="55" customFormat="1" ht="120.75" customHeight="1" x14ac:dyDescent="0.25">
      <c r="B187" s="52">
        <v>182</v>
      </c>
      <c r="C187" s="53" t="s">
        <v>333</v>
      </c>
      <c r="D187" s="53" t="s">
        <v>45</v>
      </c>
      <c r="E187" s="52" t="s">
        <v>20</v>
      </c>
      <c r="F187" s="52" t="s">
        <v>3</v>
      </c>
      <c r="G187" s="52" t="s">
        <v>5</v>
      </c>
      <c r="H187" s="54">
        <v>30000</v>
      </c>
      <c r="I187" s="54">
        <f t="shared" si="39"/>
        <v>861</v>
      </c>
      <c r="J187" s="54">
        <v>0</v>
      </c>
      <c r="K187" s="54">
        <f t="shared" si="40"/>
        <v>912</v>
      </c>
      <c r="L187" s="54">
        <v>25</v>
      </c>
      <c r="M187" s="54">
        <f t="shared" si="26"/>
        <v>1798</v>
      </c>
      <c r="N187" s="54">
        <f t="shared" si="22"/>
        <v>28202</v>
      </c>
    </row>
    <row r="188" spans="2:14" s="55" customFormat="1" ht="120.75" customHeight="1" x14ac:dyDescent="0.25">
      <c r="B188" s="52">
        <v>183</v>
      </c>
      <c r="C188" s="53" t="s">
        <v>336</v>
      </c>
      <c r="D188" s="53" t="s">
        <v>45</v>
      </c>
      <c r="E188" s="52" t="s">
        <v>20</v>
      </c>
      <c r="F188" s="52" t="s">
        <v>3</v>
      </c>
      <c r="G188" s="52" t="s">
        <v>5</v>
      </c>
      <c r="H188" s="54">
        <v>35000</v>
      </c>
      <c r="I188" s="54">
        <f t="shared" si="39"/>
        <v>1004.5</v>
      </c>
      <c r="J188" s="54">
        <v>0</v>
      </c>
      <c r="K188" s="54">
        <f t="shared" si="40"/>
        <v>1064</v>
      </c>
      <c r="L188" s="54">
        <v>25</v>
      </c>
      <c r="M188" s="54">
        <f t="shared" ref="M188:M189" si="42">I188+J188+K188+L188</f>
        <v>2093.5</v>
      </c>
      <c r="N188" s="54">
        <f t="shared" ref="N188:N189" si="43">H188-M188</f>
        <v>32906.5</v>
      </c>
    </row>
    <row r="189" spans="2:14" s="55" customFormat="1" ht="120.75" customHeight="1" x14ac:dyDescent="0.25">
      <c r="B189" s="52">
        <v>184</v>
      </c>
      <c r="C189" s="53" t="s">
        <v>338</v>
      </c>
      <c r="D189" s="53" t="s">
        <v>45</v>
      </c>
      <c r="E189" s="52" t="s">
        <v>20</v>
      </c>
      <c r="F189" s="52" t="s">
        <v>3</v>
      </c>
      <c r="G189" s="52" t="s">
        <v>2</v>
      </c>
      <c r="H189" s="54">
        <v>30000</v>
      </c>
      <c r="I189" s="54">
        <f t="shared" si="39"/>
        <v>861</v>
      </c>
      <c r="J189" s="54">
        <v>0</v>
      </c>
      <c r="K189" s="54">
        <f t="shared" si="40"/>
        <v>912</v>
      </c>
      <c r="L189" s="54">
        <v>25</v>
      </c>
      <c r="M189" s="54">
        <f t="shared" si="42"/>
        <v>1798</v>
      </c>
      <c r="N189" s="54">
        <f t="shared" si="43"/>
        <v>28202</v>
      </c>
    </row>
    <row r="190" spans="2:14" s="55" customFormat="1" ht="120.75" customHeight="1" x14ac:dyDescent="0.25">
      <c r="B190" s="52">
        <v>185</v>
      </c>
      <c r="C190" s="53" t="s">
        <v>44</v>
      </c>
      <c r="D190" s="53" t="s">
        <v>21</v>
      </c>
      <c r="E190" s="52" t="s">
        <v>43</v>
      </c>
      <c r="F190" s="52" t="s">
        <v>3</v>
      </c>
      <c r="G190" s="52" t="s">
        <v>2</v>
      </c>
      <c r="H190" s="54">
        <v>100000</v>
      </c>
      <c r="I190" s="54">
        <f t="shared" si="28"/>
        <v>2870</v>
      </c>
      <c r="J190" s="54">
        <v>12105.37</v>
      </c>
      <c r="K190" s="54">
        <f t="shared" si="30"/>
        <v>3040</v>
      </c>
      <c r="L190" s="54">
        <v>25</v>
      </c>
      <c r="M190" s="54">
        <f t="shared" si="26"/>
        <v>18040.370000000003</v>
      </c>
      <c r="N190" s="54">
        <f t="shared" si="22"/>
        <v>81959.63</v>
      </c>
    </row>
    <row r="191" spans="2:14" s="55" customFormat="1" ht="120.75" customHeight="1" x14ac:dyDescent="0.25">
      <c r="B191" s="52">
        <v>186</v>
      </c>
      <c r="C191" s="53" t="s">
        <v>42</v>
      </c>
      <c r="D191" s="53" t="s">
        <v>21</v>
      </c>
      <c r="E191" s="52" t="s">
        <v>43</v>
      </c>
      <c r="F191" s="52" t="s">
        <v>3</v>
      </c>
      <c r="G191" s="52" t="s">
        <v>2</v>
      </c>
      <c r="H191" s="54">
        <f>80000+50000</f>
        <v>130000</v>
      </c>
      <c r="I191" s="54">
        <f t="shared" si="28"/>
        <v>3731</v>
      </c>
      <c r="J191" s="54">
        <f>7400.87+11761.25</f>
        <v>19162.12</v>
      </c>
      <c r="K191" s="54">
        <f t="shared" si="30"/>
        <v>3952</v>
      </c>
      <c r="L191" s="54">
        <v>11286.67</v>
      </c>
      <c r="M191" s="54">
        <f t="shared" si="26"/>
        <v>38131.79</v>
      </c>
      <c r="N191" s="54">
        <f t="shared" si="22"/>
        <v>91868.209999999992</v>
      </c>
    </row>
    <row r="192" spans="2:14" s="55" customFormat="1" ht="120.75" customHeight="1" x14ac:dyDescent="0.25">
      <c r="B192" s="52">
        <v>187</v>
      </c>
      <c r="C192" s="53" t="s">
        <v>41</v>
      </c>
      <c r="D192" s="53" t="s">
        <v>21</v>
      </c>
      <c r="E192" s="52" t="s">
        <v>20</v>
      </c>
      <c r="F192" s="52" t="s">
        <v>3</v>
      </c>
      <c r="G192" s="52" t="s">
        <v>5</v>
      </c>
      <c r="H192" s="54">
        <v>30000</v>
      </c>
      <c r="I192" s="54">
        <f t="shared" si="28"/>
        <v>861</v>
      </c>
      <c r="J192" s="54">
        <v>0</v>
      </c>
      <c r="K192" s="54">
        <f t="shared" si="30"/>
        <v>912</v>
      </c>
      <c r="L192" s="54">
        <v>3188.04</v>
      </c>
      <c r="M192" s="54">
        <v>4961.04</v>
      </c>
      <c r="N192" s="54">
        <v>25038.959999999999</v>
      </c>
    </row>
    <row r="193" spans="2:14" s="55" customFormat="1" ht="120.75" customHeight="1" x14ac:dyDescent="0.25">
      <c r="B193" s="52">
        <v>188</v>
      </c>
      <c r="C193" s="53" t="s">
        <v>40</v>
      </c>
      <c r="D193" s="53" t="s">
        <v>21</v>
      </c>
      <c r="E193" s="52" t="s">
        <v>20</v>
      </c>
      <c r="F193" s="52" t="s">
        <v>3</v>
      </c>
      <c r="G193" s="52" t="s">
        <v>5</v>
      </c>
      <c r="H193" s="54">
        <v>30000</v>
      </c>
      <c r="I193" s="54">
        <f t="shared" si="28"/>
        <v>861</v>
      </c>
      <c r="J193" s="54">
        <v>0</v>
      </c>
      <c r="K193" s="54">
        <f t="shared" si="30"/>
        <v>912</v>
      </c>
      <c r="L193" s="54">
        <v>25</v>
      </c>
      <c r="M193" s="54">
        <f t="shared" si="26"/>
        <v>1798</v>
      </c>
      <c r="N193" s="54">
        <f t="shared" si="22"/>
        <v>28202</v>
      </c>
    </row>
    <row r="194" spans="2:14" s="55" customFormat="1" ht="120.75" customHeight="1" x14ac:dyDescent="0.25">
      <c r="B194" s="52">
        <v>189</v>
      </c>
      <c r="C194" s="53" t="s">
        <v>39</v>
      </c>
      <c r="D194" s="53" t="s">
        <v>21</v>
      </c>
      <c r="E194" s="52" t="s">
        <v>223</v>
      </c>
      <c r="F194" s="52" t="s">
        <v>3</v>
      </c>
      <c r="G194" s="52" t="s">
        <v>5</v>
      </c>
      <c r="H194" s="54">
        <v>30000</v>
      </c>
      <c r="I194" s="54">
        <f t="shared" si="28"/>
        <v>861</v>
      </c>
      <c r="J194" s="54">
        <v>0</v>
      </c>
      <c r="K194" s="54">
        <f t="shared" si="30"/>
        <v>912</v>
      </c>
      <c r="L194" s="54">
        <v>25</v>
      </c>
      <c r="M194" s="54">
        <f t="shared" si="26"/>
        <v>1798</v>
      </c>
      <c r="N194" s="54">
        <f t="shared" si="22"/>
        <v>28202</v>
      </c>
    </row>
    <row r="195" spans="2:14" s="55" customFormat="1" ht="120.75" customHeight="1" x14ac:dyDescent="0.25">
      <c r="B195" s="52">
        <v>190</v>
      </c>
      <c r="C195" s="53" t="s">
        <v>38</v>
      </c>
      <c r="D195" s="53" t="s">
        <v>21</v>
      </c>
      <c r="E195" s="52" t="s">
        <v>20</v>
      </c>
      <c r="F195" s="52" t="s">
        <v>3</v>
      </c>
      <c r="G195" s="52" t="s">
        <v>5</v>
      </c>
      <c r="H195" s="54">
        <v>30000</v>
      </c>
      <c r="I195" s="54">
        <f t="shared" si="28"/>
        <v>861</v>
      </c>
      <c r="J195" s="54">
        <v>0</v>
      </c>
      <c r="K195" s="54">
        <f t="shared" si="30"/>
        <v>912</v>
      </c>
      <c r="L195" s="54">
        <v>25</v>
      </c>
      <c r="M195" s="54">
        <f t="shared" si="26"/>
        <v>1798</v>
      </c>
      <c r="N195" s="54">
        <f t="shared" si="22"/>
        <v>28202</v>
      </c>
    </row>
    <row r="196" spans="2:14" s="55" customFormat="1" ht="120.75" customHeight="1" x14ac:dyDescent="0.25">
      <c r="B196" s="52">
        <v>191</v>
      </c>
      <c r="C196" s="53" t="s">
        <v>37</v>
      </c>
      <c r="D196" s="53" t="s">
        <v>21</v>
      </c>
      <c r="E196" s="52" t="s">
        <v>20</v>
      </c>
      <c r="F196" s="52" t="s">
        <v>3</v>
      </c>
      <c r="G196" s="52" t="s">
        <v>5</v>
      </c>
      <c r="H196" s="54">
        <v>30000</v>
      </c>
      <c r="I196" s="54">
        <f t="shared" si="28"/>
        <v>861</v>
      </c>
      <c r="J196" s="54">
        <v>0</v>
      </c>
      <c r="K196" s="54">
        <f t="shared" si="30"/>
        <v>912</v>
      </c>
      <c r="L196" s="54">
        <v>125</v>
      </c>
      <c r="M196" s="54">
        <v>1898</v>
      </c>
      <c r="N196" s="54">
        <v>28102</v>
      </c>
    </row>
    <row r="197" spans="2:14" s="55" customFormat="1" ht="120.75" customHeight="1" x14ac:dyDescent="0.25">
      <c r="B197" s="52">
        <v>192</v>
      </c>
      <c r="C197" s="53" t="s">
        <v>210</v>
      </c>
      <c r="D197" s="53" t="s">
        <v>21</v>
      </c>
      <c r="E197" s="52" t="s">
        <v>20</v>
      </c>
      <c r="F197" s="52" t="s">
        <v>3</v>
      </c>
      <c r="G197" s="52" t="s">
        <v>5</v>
      </c>
      <c r="H197" s="54">
        <v>30000</v>
      </c>
      <c r="I197" s="54">
        <f t="shared" si="28"/>
        <v>861</v>
      </c>
      <c r="J197" s="54">
        <v>0</v>
      </c>
      <c r="K197" s="54">
        <f t="shared" si="30"/>
        <v>912</v>
      </c>
      <c r="L197" s="54">
        <v>25</v>
      </c>
      <c r="M197" s="54">
        <f t="shared" si="26"/>
        <v>1798</v>
      </c>
      <c r="N197" s="54">
        <f t="shared" si="22"/>
        <v>28202</v>
      </c>
    </row>
    <row r="198" spans="2:14" s="55" customFormat="1" ht="120.75" customHeight="1" x14ac:dyDescent="0.25">
      <c r="B198" s="52">
        <v>193</v>
      </c>
      <c r="C198" s="53" t="s">
        <v>36</v>
      </c>
      <c r="D198" s="53" t="s">
        <v>21</v>
      </c>
      <c r="E198" s="52" t="s">
        <v>20</v>
      </c>
      <c r="F198" s="52" t="s">
        <v>3</v>
      </c>
      <c r="G198" s="52" t="s">
        <v>5</v>
      </c>
      <c r="H198" s="54">
        <v>25000</v>
      </c>
      <c r="I198" s="54">
        <f t="shared" si="28"/>
        <v>717.5</v>
      </c>
      <c r="J198" s="54">
        <v>0</v>
      </c>
      <c r="K198" s="54">
        <f t="shared" si="30"/>
        <v>760</v>
      </c>
      <c r="L198" s="54">
        <v>3266.67</v>
      </c>
      <c r="M198" s="54">
        <v>4744.17</v>
      </c>
      <c r="N198" s="54">
        <v>20255.830000000002</v>
      </c>
    </row>
    <row r="199" spans="2:14" s="55" customFormat="1" ht="120.75" customHeight="1" x14ac:dyDescent="0.25">
      <c r="B199" s="52">
        <v>194</v>
      </c>
      <c r="C199" s="53" t="s">
        <v>35</v>
      </c>
      <c r="D199" s="53" t="s">
        <v>21</v>
      </c>
      <c r="E199" s="52" t="s">
        <v>20</v>
      </c>
      <c r="F199" s="52" t="s">
        <v>3</v>
      </c>
      <c r="G199" s="52" t="s">
        <v>5</v>
      </c>
      <c r="H199" s="54">
        <v>30000</v>
      </c>
      <c r="I199" s="54">
        <f t="shared" si="28"/>
        <v>861</v>
      </c>
      <c r="J199" s="54">
        <v>0</v>
      </c>
      <c r="K199" s="54">
        <f t="shared" si="30"/>
        <v>912</v>
      </c>
      <c r="L199" s="54">
        <v>125</v>
      </c>
      <c r="M199" s="54">
        <v>1898</v>
      </c>
      <c r="N199" s="54">
        <v>28102</v>
      </c>
    </row>
    <row r="200" spans="2:14" s="55" customFormat="1" ht="120.75" customHeight="1" x14ac:dyDescent="0.25">
      <c r="B200" s="52">
        <v>195</v>
      </c>
      <c r="C200" s="53" t="s">
        <v>34</v>
      </c>
      <c r="D200" s="53" t="s">
        <v>21</v>
      </c>
      <c r="E200" s="52" t="s">
        <v>20</v>
      </c>
      <c r="F200" s="52" t="s">
        <v>3</v>
      </c>
      <c r="G200" s="52" t="s">
        <v>5</v>
      </c>
      <c r="H200" s="54">
        <v>30000</v>
      </c>
      <c r="I200" s="54">
        <f t="shared" si="28"/>
        <v>861</v>
      </c>
      <c r="J200" s="54">
        <v>0</v>
      </c>
      <c r="K200" s="54">
        <f t="shared" si="30"/>
        <v>912</v>
      </c>
      <c r="L200" s="54">
        <v>125</v>
      </c>
      <c r="M200" s="54">
        <v>1898</v>
      </c>
      <c r="N200" s="54">
        <v>28102</v>
      </c>
    </row>
    <row r="201" spans="2:14" s="55" customFormat="1" ht="120.75" customHeight="1" x14ac:dyDescent="0.25">
      <c r="B201" s="52">
        <v>196</v>
      </c>
      <c r="C201" s="53" t="s">
        <v>230</v>
      </c>
      <c r="D201" s="53" t="s">
        <v>21</v>
      </c>
      <c r="E201" s="52" t="s">
        <v>20</v>
      </c>
      <c r="F201" s="52" t="s">
        <v>3</v>
      </c>
      <c r="G201" s="52" t="s">
        <v>5</v>
      </c>
      <c r="H201" s="54">
        <v>30000</v>
      </c>
      <c r="I201" s="54">
        <f t="shared" si="28"/>
        <v>861</v>
      </c>
      <c r="J201" s="54">
        <v>0</v>
      </c>
      <c r="K201" s="54">
        <f t="shared" si="30"/>
        <v>912</v>
      </c>
      <c r="L201" s="54">
        <v>25</v>
      </c>
      <c r="M201" s="54">
        <f t="shared" si="26"/>
        <v>1798</v>
      </c>
      <c r="N201" s="54">
        <f t="shared" ref="N199:N237" si="44">H201-M201</f>
        <v>28202</v>
      </c>
    </row>
    <row r="202" spans="2:14" s="55" customFormat="1" ht="120.75" customHeight="1" x14ac:dyDescent="0.25">
      <c r="B202" s="52">
        <v>197</v>
      </c>
      <c r="C202" s="53" t="s">
        <v>231</v>
      </c>
      <c r="D202" s="53" t="s">
        <v>21</v>
      </c>
      <c r="E202" s="52" t="s">
        <v>20</v>
      </c>
      <c r="F202" s="52" t="s">
        <v>3</v>
      </c>
      <c r="G202" s="52" t="s">
        <v>5</v>
      </c>
      <c r="H202" s="54">
        <v>30000</v>
      </c>
      <c r="I202" s="54">
        <f t="shared" si="28"/>
        <v>861</v>
      </c>
      <c r="J202" s="54">
        <v>0</v>
      </c>
      <c r="K202" s="54">
        <f t="shared" ref="K202:K208" si="45">+H202*3.04%</f>
        <v>912</v>
      </c>
      <c r="L202" s="54">
        <v>25</v>
      </c>
      <c r="M202" s="54">
        <f t="shared" si="26"/>
        <v>1798</v>
      </c>
      <c r="N202" s="54">
        <f t="shared" si="44"/>
        <v>28202</v>
      </c>
    </row>
    <row r="203" spans="2:14" s="55" customFormat="1" ht="120.75" customHeight="1" x14ac:dyDescent="0.25">
      <c r="B203" s="52">
        <v>198</v>
      </c>
      <c r="C203" s="53" t="s">
        <v>232</v>
      </c>
      <c r="D203" s="53" t="s">
        <v>21</v>
      </c>
      <c r="E203" s="52" t="s">
        <v>20</v>
      </c>
      <c r="F203" s="52" t="s">
        <v>3</v>
      </c>
      <c r="G203" s="52" t="s">
        <v>2</v>
      </c>
      <c r="H203" s="54">
        <v>30000</v>
      </c>
      <c r="I203" s="54">
        <f t="shared" si="28"/>
        <v>861</v>
      </c>
      <c r="J203" s="54">
        <v>0</v>
      </c>
      <c r="K203" s="54">
        <f t="shared" si="45"/>
        <v>912</v>
      </c>
      <c r="L203" s="54">
        <v>25</v>
      </c>
      <c r="M203" s="54">
        <f t="shared" si="26"/>
        <v>1798</v>
      </c>
      <c r="N203" s="54">
        <f t="shared" si="44"/>
        <v>28202</v>
      </c>
    </row>
    <row r="204" spans="2:14" s="55" customFormat="1" ht="120.75" customHeight="1" x14ac:dyDescent="0.25">
      <c r="B204" s="52">
        <v>199</v>
      </c>
      <c r="C204" s="53" t="s">
        <v>233</v>
      </c>
      <c r="D204" s="53" t="s">
        <v>21</v>
      </c>
      <c r="E204" s="52" t="s">
        <v>20</v>
      </c>
      <c r="F204" s="52" t="s">
        <v>3</v>
      </c>
      <c r="G204" s="52" t="s">
        <v>5</v>
      </c>
      <c r="H204" s="54">
        <v>30000</v>
      </c>
      <c r="I204" s="54">
        <f t="shared" si="28"/>
        <v>861</v>
      </c>
      <c r="J204" s="54">
        <v>0</v>
      </c>
      <c r="K204" s="54">
        <f t="shared" si="45"/>
        <v>912</v>
      </c>
      <c r="L204" s="54">
        <v>125</v>
      </c>
      <c r="M204" s="54">
        <v>1898</v>
      </c>
      <c r="N204" s="54">
        <v>28102</v>
      </c>
    </row>
    <row r="205" spans="2:14" s="55" customFormat="1" ht="120.75" customHeight="1" x14ac:dyDescent="0.25">
      <c r="B205" s="52">
        <v>200</v>
      </c>
      <c r="C205" s="53" t="s">
        <v>234</v>
      </c>
      <c r="D205" s="53" t="s">
        <v>21</v>
      </c>
      <c r="E205" s="52" t="s">
        <v>20</v>
      </c>
      <c r="F205" s="52" t="s">
        <v>3</v>
      </c>
      <c r="G205" s="52" t="s">
        <v>5</v>
      </c>
      <c r="H205" s="54">
        <v>30000</v>
      </c>
      <c r="I205" s="54">
        <f t="shared" si="28"/>
        <v>861</v>
      </c>
      <c r="J205" s="54">
        <v>0</v>
      </c>
      <c r="K205" s="54">
        <f t="shared" si="45"/>
        <v>912</v>
      </c>
      <c r="L205" s="54">
        <v>25</v>
      </c>
      <c r="M205" s="54">
        <f t="shared" si="26"/>
        <v>1798</v>
      </c>
      <c r="N205" s="54">
        <f t="shared" si="44"/>
        <v>28202</v>
      </c>
    </row>
    <row r="206" spans="2:14" s="55" customFormat="1" ht="120.75" customHeight="1" x14ac:dyDescent="0.25">
      <c r="B206" s="52">
        <v>201</v>
      </c>
      <c r="C206" s="53" t="s">
        <v>235</v>
      </c>
      <c r="D206" s="53" t="s">
        <v>21</v>
      </c>
      <c r="E206" s="52" t="s">
        <v>20</v>
      </c>
      <c r="F206" s="52" t="s">
        <v>3</v>
      </c>
      <c r="G206" s="52" t="s">
        <v>5</v>
      </c>
      <c r="H206" s="54">
        <v>30000</v>
      </c>
      <c r="I206" s="54">
        <f t="shared" si="28"/>
        <v>861</v>
      </c>
      <c r="J206" s="54">
        <v>0</v>
      </c>
      <c r="K206" s="54">
        <f t="shared" si="45"/>
        <v>912</v>
      </c>
      <c r="L206" s="54">
        <v>25</v>
      </c>
      <c r="M206" s="54">
        <f t="shared" si="26"/>
        <v>1798</v>
      </c>
      <c r="N206" s="54">
        <f t="shared" si="44"/>
        <v>28202</v>
      </c>
    </row>
    <row r="207" spans="2:14" s="55" customFormat="1" ht="120.75" customHeight="1" x14ac:dyDescent="0.25">
      <c r="B207" s="52">
        <v>202</v>
      </c>
      <c r="C207" s="53" t="s">
        <v>236</v>
      </c>
      <c r="D207" s="53" t="s">
        <v>21</v>
      </c>
      <c r="E207" s="52" t="s">
        <v>223</v>
      </c>
      <c r="F207" s="52" t="s">
        <v>3</v>
      </c>
      <c r="G207" s="52" t="s">
        <v>2</v>
      </c>
      <c r="H207" s="54">
        <v>30000</v>
      </c>
      <c r="I207" s="54">
        <f t="shared" si="28"/>
        <v>861</v>
      </c>
      <c r="J207" s="54">
        <v>0</v>
      </c>
      <c r="K207" s="54">
        <f t="shared" si="45"/>
        <v>912</v>
      </c>
      <c r="L207" s="54">
        <v>25</v>
      </c>
      <c r="M207" s="54">
        <f t="shared" si="26"/>
        <v>1798</v>
      </c>
      <c r="N207" s="54">
        <f t="shared" si="44"/>
        <v>28202</v>
      </c>
    </row>
    <row r="208" spans="2:14" s="55" customFormat="1" ht="120.75" customHeight="1" x14ac:dyDescent="0.25">
      <c r="B208" s="52">
        <v>203</v>
      </c>
      <c r="C208" s="53" t="s">
        <v>237</v>
      </c>
      <c r="D208" s="53" t="s">
        <v>21</v>
      </c>
      <c r="E208" s="52" t="s">
        <v>223</v>
      </c>
      <c r="F208" s="52" t="s">
        <v>3</v>
      </c>
      <c r="G208" s="52" t="s">
        <v>2</v>
      </c>
      <c r="H208" s="54">
        <v>30000</v>
      </c>
      <c r="I208" s="54">
        <f t="shared" si="28"/>
        <v>861</v>
      </c>
      <c r="J208" s="54">
        <v>0</v>
      </c>
      <c r="K208" s="54">
        <f t="shared" si="45"/>
        <v>912</v>
      </c>
      <c r="L208" s="54">
        <v>25</v>
      </c>
      <c r="M208" s="54">
        <f t="shared" si="26"/>
        <v>1798</v>
      </c>
      <c r="N208" s="54">
        <f t="shared" si="44"/>
        <v>28202</v>
      </c>
    </row>
    <row r="209" spans="2:14" s="55" customFormat="1" ht="120.75" customHeight="1" x14ac:dyDescent="0.25">
      <c r="B209" s="52">
        <v>204</v>
      </c>
      <c r="C209" s="53" t="s">
        <v>33</v>
      </c>
      <c r="D209" s="53" t="s">
        <v>21</v>
      </c>
      <c r="E209" s="52" t="s">
        <v>20</v>
      </c>
      <c r="F209" s="52" t="s">
        <v>3</v>
      </c>
      <c r="G209" s="52" t="s">
        <v>2</v>
      </c>
      <c r="H209" s="54">
        <v>30000</v>
      </c>
      <c r="I209" s="54">
        <f t="shared" si="28"/>
        <v>861</v>
      </c>
      <c r="J209" s="54">
        <v>0</v>
      </c>
      <c r="K209" s="54">
        <f t="shared" si="30"/>
        <v>912</v>
      </c>
      <c r="L209" s="54">
        <v>2516.67</v>
      </c>
      <c r="M209" s="54">
        <v>4289.67</v>
      </c>
      <c r="N209" s="54">
        <v>25710.33</v>
      </c>
    </row>
    <row r="210" spans="2:14" s="55" customFormat="1" ht="120.75" customHeight="1" x14ac:dyDescent="0.25">
      <c r="B210" s="52">
        <v>205</v>
      </c>
      <c r="C210" s="53" t="s">
        <v>32</v>
      </c>
      <c r="D210" s="53" t="s">
        <v>21</v>
      </c>
      <c r="E210" s="52" t="s">
        <v>20</v>
      </c>
      <c r="F210" s="52" t="s">
        <v>3</v>
      </c>
      <c r="G210" s="52" t="s">
        <v>5</v>
      </c>
      <c r="H210" s="54">
        <v>30000</v>
      </c>
      <c r="I210" s="54">
        <f t="shared" si="28"/>
        <v>861</v>
      </c>
      <c r="J210" s="54">
        <v>0</v>
      </c>
      <c r="K210" s="54">
        <f t="shared" si="30"/>
        <v>912</v>
      </c>
      <c r="L210" s="54">
        <v>1500</v>
      </c>
      <c r="M210" s="54">
        <v>3273</v>
      </c>
      <c r="N210" s="54">
        <v>26727</v>
      </c>
    </row>
    <row r="211" spans="2:14" s="55" customFormat="1" ht="120.75" customHeight="1" x14ac:dyDescent="0.25">
      <c r="B211" s="52">
        <v>206</v>
      </c>
      <c r="C211" s="53" t="s">
        <v>31</v>
      </c>
      <c r="D211" s="53" t="s">
        <v>21</v>
      </c>
      <c r="E211" s="52" t="s">
        <v>20</v>
      </c>
      <c r="F211" s="52" t="s">
        <v>3</v>
      </c>
      <c r="G211" s="52" t="s">
        <v>5</v>
      </c>
      <c r="H211" s="54">
        <v>30000</v>
      </c>
      <c r="I211" s="54">
        <f t="shared" si="28"/>
        <v>861</v>
      </c>
      <c r="J211" s="54">
        <v>0</v>
      </c>
      <c r="K211" s="54">
        <f t="shared" si="30"/>
        <v>912</v>
      </c>
      <c r="L211" s="54">
        <v>2366.67</v>
      </c>
      <c r="M211" s="54">
        <v>4139.67</v>
      </c>
      <c r="N211" s="54">
        <v>25860.33</v>
      </c>
    </row>
    <row r="212" spans="2:14" s="55" customFormat="1" ht="120.75" customHeight="1" x14ac:dyDescent="0.25">
      <c r="B212" s="52">
        <v>207</v>
      </c>
      <c r="C212" s="53" t="s">
        <v>30</v>
      </c>
      <c r="D212" s="53" t="s">
        <v>21</v>
      </c>
      <c r="E212" s="52" t="s">
        <v>20</v>
      </c>
      <c r="F212" s="52" t="s">
        <v>3</v>
      </c>
      <c r="G212" s="52" t="s">
        <v>2</v>
      </c>
      <c r="H212" s="54">
        <v>30000</v>
      </c>
      <c r="I212" s="54">
        <f t="shared" si="28"/>
        <v>861</v>
      </c>
      <c r="J212" s="54">
        <v>0</v>
      </c>
      <c r="K212" s="54">
        <f t="shared" si="30"/>
        <v>912</v>
      </c>
      <c r="L212" s="54">
        <v>125</v>
      </c>
      <c r="M212" s="54">
        <v>1898</v>
      </c>
      <c r="N212" s="54">
        <v>28102</v>
      </c>
    </row>
    <row r="213" spans="2:14" s="55" customFormat="1" ht="120.75" customHeight="1" x14ac:dyDescent="0.25">
      <c r="B213" s="52">
        <v>208</v>
      </c>
      <c r="C213" s="53" t="s">
        <v>29</v>
      </c>
      <c r="D213" s="53" t="s">
        <v>21</v>
      </c>
      <c r="E213" s="52" t="s">
        <v>20</v>
      </c>
      <c r="F213" s="52" t="s">
        <v>3</v>
      </c>
      <c r="G213" s="52" t="s">
        <v>5</v>
      </c>
      <c r="H213" s="54">
        <v>30000</v>
      </c>
      <c r="I213" s="54">
        <f t="shared" si="28"/>
        <v>861</v>
      </c>
      <c r="J213" s="54">
        <v>0</v>
      </c>
      <c r="K213" s="54">
        <f t="shared" si="30"/>
        <v>912</v>
      </c>
      <c r="L213" s="54">
        <v>2758.33</v>
      </c>
      <c r="M213" s="54">
        <v>4531.33</v>
      </c>
      <c r="N213" s="54">
        <v>25468.67</v>
      </c>
    </row>
    <row r="214" spans="2:14" s="55" customFormat="1" ht="120.75" customHeight="1" x14ac:dyDescent="0.25">
      <c r="B214" s="52">
        <v>209</v>
      </c>
      <c r="C214" s="53" t="s">
        <v>28</v>
      </c>
      <c r="D214" s="53" t="s">
        <v>21</v>
      </c>
      <c r="E214" s="52" t="s">
        <v>20</v>
      </c>
      <c r="F214" s="52" t="s">
        <v>3</v>
      </c>
      <c r="G214" s="52" t="s">
        <v>5</v>
      </c>
      <c r="H214" s="54">
        <v>30000</v>
      </c>
      <c r="I214" s="54">
        <f t="shared" si="28"/>
        <v>861</v>
      </c>
      <c r="J214" s="54">
        <v>0</v>
      </c>
      <c r="K214" s="54">
        <f>+H214*3.04%</f>
        <v>912</v>
      </c>
      <c r="L214" s="54">
        <v>125</v>
      </c>
      <c r="M214" s="54">
        <v>1898</v>
      </c>
      <c r="N214" s="54">
        <v>28102</v>
      </c>
    </row>
    <row r="215" spans="2:14" s="55" customFormat="1" ht="120.75" customHeight="1" x14ac:dyDescent="0.25">
      <c r="B215" s="52">
        <v>210</v>
      </c>
      <c r="C215" s="53" t="s">
        <v>27</v>
      </c>
      <c r="D215" s="53" t="s">
        <v>21</v>
      </c>
      <c r="E215" s="52" t="s">
        <v>20</v>
      </c>
      <c r="F215" s="52" t="s">
        <v>3</v>
      </c>
      <c r="G215" s="52" t="s">
        <v>2</v>
      </c>
      <c r="H215" s="54">
        <v>30000</v>
      </c>
      <c r="I215" s="54">
        <f t="shared" si="28"/>
        <v>861</v>
      </c>
      <c r="J215" s="54">
        <v>0</v>
      </c>
      <c r="K215" s="54">
        <f t="shared" si="30"/>
        <v>912</v>
      </c>
      <c r="L215" s="54">
        <v>125</v>
      </c>
      <c r="M215" s="54">
        <v>1898</v>
      </c>
      <c r="N215" s="54">
        <v>28102</v>
      </c>
    </row>
    <row r="216" spans="2:14" s="55" customFormat="1" ht="120.75" customHeight="1" x14ac:dyDescent="0.25">
      <c r="B216" s="52">
        <v>211</v>
      </c>
      <c r="C216" s="53" t="s">
        <v>26</v>
      </c>
      <c r="D216" s="53" t="s">
        <v>21</v>
      </c>
      <c r="E216" s="52" t="s">
        <v>20</v>
      </c>
      <c r="F216" s="52" t="s">
        <v>3</v>
      </c>
      <c r="G216" s="52" t="s">
        <v>5</v>
      </c>
      <c r="H216" s="54">
        <v>30000</v>
      </c>
      <c r="I216" s="54">
        <f t="shared" si="28"/>
        <v>861</v>
      </c>
      <c r="J216" s="54">
        <v>0</v>
      </c>
      <c r="K216" s="54">
        <f t="shared" si="30"/>
        <v>912</v>
      </c>
      <c r="L216" s="54">
        <v>25</v>
      </c>
      <c r="M216" s="54">
        <f t="shared" si="26"/>
        <v>1798</v>
      </c>
      <c r="N216" s="54">
        <f t="shared" si="44"/>
        <v>28202</v>
      </c>
    </row>
    <row r="217" spans="2:14" s="55" customFormat="1" ht="120.75" customHeight="1" x14ac:dyDescent="0.25">
      <c r="B217" s="52">
        <v>212</v>
      </c>
      <c r="C217" s="53" t="s">
        <v>25</v>
      </c>
      <c r="D217" s="53" t="s">
        <v>21</v>
      </c>
      <c r="E217" s="52" t="s">
        <v>20</v>
      </c>
      <c r="F217" s="52" t="s">
        <v>3</v>
      </c>
      <c r="G217" s="52" t="s">
        <v>5</v>
      </c>
      <c r="H217" s="54">
        <v>30000</v>
      </c>
      <c r="I217" s="54">
        <f t="shared" si="28"/>
        <v>861</v>
      </c>
      <c r="J217" s="54">
        <v>0</v>
      </c>
      <c r="K217" s="54">
        <f t="shared" si="30"/>
        <v>912</v>
      </c>
      <c r="L217" s="54">
        <v>325</v>
      </c>
      <c r="M217" s="54">
        <v>2098</v>
      </c>
      <c r="N217" s="54">
        <v>27902</v>
      </c>
    </row>
    <row r="218" spans="2:14" s="55" customFormat="1" ht="120.75" customHeight="1" x14ac:dyDescent="0.25">
      <c r="B218" s="52">
        <v>213</v>
      </c>
      <c r="C218" s="53" t="s">
        <v>24</v>
      </c>
      <c r="D218" s="53" t="s">
        <v>21</v>
      </c>
      <c r="E218" s="52" t="s">
        <v>20</v>
      </c>
      <c r="F218" s="52" t="s">
        <v>3</v>
      </c>
      <c r="G218" s="52" t="s">
        <v>2</v>
      </c>
      <c r="H218" s="54">
        <v>30000</v>
      </c>
      <c r="I218" s="54">
        <f t="shared" si="28"/>
        <v>861</v>
      </c>
      <c r="J218" s="54">
        <v>0</v>
      </c>
      <c r="K218" s="54">
        <f t="shared" si="30"/>
        <v>912</v>
      </c>
      <c r="L218" s="54">
        <v>2105</v>
      </c>
      <c r="M218" s="54">
        <f t="shared" si="26"/>
        <v>3878</v>
      </c>
      <c r="N218" s="54">
        <f t="shared" si="44"/>
        <v>26122</v>
      </c>
    </row>
    <row r="219" spans="2:14" s="55" customFormat="1" ht="120.75" customHeight="1" x14ac:dyDescent="0.25">
      <c r="B219" s="52">
        <v>214</v>
      </c>
      <c r="C219" s="53" t="s">
        <v>23</v>
      </c>
      <c r="D219" s="53" t="s">
        <v>21</v>
      </c>
      <c r="E219" s="52" t="s">
        <v>20</v>
      </c>
      <c r="F219" s="52" t="s">
        <v>3</v>
      </c>
      <c r="G219" s="52" t="s">
        <v>5</v>
      </c>
      <c r="H219" s="54">
        <v>11700</v>
      </c>
      <c r="I219" s="54">
        <f t="shared" si="28"/>
        <v>335.79</v>
      </c>
      <c r="J219" s="54">
        <v>0</v>
      </c>
      <c r="K219" s="54">
        <f t="shared" si="30"/>
        <v>355.68</v>
      </c>
      <c r="L219" s="54">
        <v>25</v>
      </c>
      <c r="M219" s="54">
        <f t="shared" si="26"/>
        <v>716.47</v>
      </c>
      <c r="N219" s="54">
        <f t="shared" si="44"/>
        <v>10983.53</v>
      </c>
    </row>
    <row r="220" spans="2:14" s="55" customFormat="1" ht="120.75" customHeight="1" x14ac:dyDescent="0.25">
      <c r="B220" s="52">
        <v>215</v>
      </c>
      <c r="C220" s="53" t="s">
        <v>22</v>
      </c>
      <c r="D220" s="53" t="s">
        <v>21</v>
      </c>
      <c r="E220" s="52" t="s">
        <v>20</v>
      </c>
      <c r="F220" s="52" t="s">
        <v>3</v>
      </c>
      <c r="G220" s="52" t="s">
        <v>5</v>
      </c>
      <c r="H220" s="54">
        <v>30000</v>
      </c>
      <c r="I220" s="54">
        <f t="shared" si="28"/>
        <v>861</v>
      </c>
      <c r="J220" s="54">
        <v>0</v>
      </c>
      <c r="K220" s="54">
        <f t="shared" si="30"/>
        <v>912</v>
      </c>
      <c r="L220" s="54">
        <v>1612.38</v>
      </c>
      <c r="M220" s="54">
        <v>3385.38</v>
      </c>
      <c r="N220" s="54">
        <v>26614.62</v>
      </c>
    </row>
    <row r="221" spans="2:14" s="55" customFormat="1" ht="120.75" customHeight="1" x14ac:dyDescent="0.25">
      <c r="B221" s="52">
        <v>216</v>
      </c>
      <c r="C221" s="53" t="s">
        <v>200</v>
      </c>
      <c r="D221" s="53" t="s">
        <v>21</v>
      </c>
      <c r="E221" s="52" t="s">
        <v>20</v>
      </c>
      <c r="F221" s="52" t="s">
        <v>3</v>
      </c>
      <c r="G221" s="52" t="s">
        <v>5</v>
      </c>
      <c r="H221" s="54">
        <v>30000</v>
      </c>
      <c r="I221" s="54">
        <f t="shared" si="28"/>
        <v>861</v>
      </c>
      <c r="J221" s="54">
        <v>0</v>
      </c>
      <c r="K221" s="54">
        <f t="shared" si="30"/>
        <v>912</v>
      </c>
      <c r="L221" s="54">
        <v>25</v>
      </c>
      <c r="M221" s="54">
        <f t="shared" ref="M221:M237" si="46">I221+J221+K221+L221</f>
        <v>1798</v>
      </c>
      <c r="N221" s="54">
        <f t="shared" si="44"/>
        <v>28202</v>
      </c>
    </row>
    <row r="222" spans="2:14" s="55" customFormat="1" ht="120.75" customHeight="1" x14ac:dyDescent="0.25">
      <c r="B222" s="52">
        <v>217</v>
      </c>
      <c r="C222" s="53" t="s">
        <v>201</v>
      </c>
      <c r="D222" s="53" t="s">
        <v>21</v>
      </c>
      <c r="E222" s="52" t="s">
        <v>20</v>
      </c>
      <c r="F222" s="52" t="s">
        <v>3</v>
      </c>
      <c r="G222" s="52" t="s">
        <v>5</v>
      </c>
      <c r="H222" s="54">
        <v>30000</v>
      </c>
      <c r="I222" s="54">
        <f t="shared" si="28"/>
        <v>861</v>
      </c>
      <c r="J222" s="54">
        <v>0</v>
      </c>
      <c r="K222" s="54">
        <f t="shared" si="30"/>
        <v>912</v>
      </c>
      <c r="L222" s="54">
        <v>25</v>
      </c>
      <c r="M222" s="54">
        <f t="shared" si="46"/>
        <v>1798</v>
      </c>
      <c r="N222" s="54">
        <f t="shared" si="44"/>
        <v>28202</v>
      </c>
    </row>
    <row r="223" spans="2:14" s="55" customFormat="1" ht="120.75" customHeight="1" x14ac:dyDescent="0.25">
      <c r="B223" s="52">
        <v>218</v>
      </c>
      <c r="C223" s="53" t="s">
        <v>202</v>
      </c>
      <c r="D223" s="53" t="s">
        <v>21</v>
      </c>
      <c r="E223" s="52" t="s">
        <v>20</v>
      </c>
      <c r="F223" s="52" t="s">
        <v>3</v>
      </c>
      <c r="G223" s="52" t="s">
        <v>5</v>
      </c>
      <c r="H223" s="54">
        <v>30000</v>
      </c>
      <c r="I223" s="54">
        <f t="shared" si="28"/>
        <v>861</v>
      </c>
      <c r="J223" s="54">
        <v>0</v>
      </c>
      <c r="K223" s="54">
        <f t="shared" si="30"/>
        <v>912</v>
      </c>
      <c r="L223" s="54">
        <v>25</v>
      </c>
      <c r="M223" s="54">
        <f t="shared" si="46"/>
        <v>1798</v>
      </c>
      <c r="N223" s="54">
        <f t="shared" si="44"/>
        <v>28202</v>
      </c>
    </row>
    <row r="224" spans="2:14" s="55" customFormat="1" ht="120.75" customHeight="1" x14ac:dyDescent="0.25">
      <c r="B224" s="52">
        <v>219</v>
      </c>
      <c r="C224" s="53" t="s">
        <v>258</v>
      </c>
      <c r="D224" s="53" t="s">
        <v>21</v>
      </c>
      <c r="E224" s="52" t="s">
        <v>20</v>
      </c>
      <c r="F224" s="52" t="s">
        <v>3</v>
      </c>
      <c r="G224" s="52" t="s">
        <v>5</v>
      </c>
      <c r="H224" s="54">
        <v>30000</v>
      </c>
      <c r="I224" s="54">
        <f t="shared" si="28"/>
        <v>861</v>
      </c>
      <c r="J224" s="54">
        <v>0</v>
      </c>
      <c r="K224" s="54">
        <f t="shared" ref="K224" si="47">+H224*3.04%</f>
        <v>912</v>
      </c>
      <c r="L224" s="54">
        <v>25</v>
      </c>
      <c r="M224" s="54">
        <f t="shared" si="46"/>
        <v>1798</v>
      </c>
      <c r="N224" s="54">
        <f t="shared" si="44"/>
        <v>28202</v>
      </c>
    </row>
    <row r="225" spans="2:126" s="55" customFormat="1" ht="120.75" customHeight="1" x14ac:dyDescent="0.25">
      <c r="B225" s="52">
        <v>220</v>
      </c>
      <c r="C225" s="53" t="s">
        <v>203</v>
      </c>
      <c r="D225" s="53" t="s">
        <v>21</v>
      </c>
      <c r="E225" s="52" t="s">
        <v>20</v>
      </c>
      <c r="F225" s="52" t="s">
        <v>3</v>
      </c>
      <c r="G225" s="52" t="s">
        <v>5</v>
      </c>
      <c r="H225" s="54">
        <v>30000</v>
      </c>
      <c r="I225" s="54">
        <f t="shared" si="28"/>
        <v>861</v>
      </c>
      <c r="J225" s="54">
        <v>0</v>
      </c>
      <c r="K225" s="54">
        <f t="shared" si="30"/>
        <v>912</v>
      </c>
      <c r="L225" s="54">
        <v>25</v>
      </c>
      <c r="M225" s="54">
        <f t="shared" si="46"/>
        <v>1798</v>
      </c>
      <c r="N225" s="54">
        <f t="shared" si="44"/>
        <v>28202</v>
      </c>
    </row>
    <row r="226" spans="2:126" s="55" customFormat="1" ht="120.75" customHeight="1" x14ac:dyDescent="0.25">
      <c r="B226" s="52">
        <v>221</v>
      </c>
      <c r="C226" s="53" t="s">
        <v>334</v>
      </c>
      <c r="D226" s="53" t="s">
        <v>21</v>
      </c>
      <c r="E226" s="52" t="s">
        <v>20</v>
      </c>
      <c r="F226" s="52" t="s">
        <v>3</v>
      </c>
      <c r="G226" s="52" t="s">
        <v>2</v>
      </c>
      <c r="H226" s="54">
        <v>39000</v>
      </c>
      <c r="I226" s="54">
        <f t="shared" si="28"/>
        <v>1119.3</v>
      </c>
      <c r="J226" s="54">
        <v>301.52</v>
      </c>
      <c r="K226" s="54">
        <f t="shared" si="30"/>
        <v>1185.5999999999999</v>
      </c>
      <c r="L226" s="54">
        <v>25</v>
      </c>
      <c r="M226" s="54">
        <f t="shared" si="46"/>
        <v>2631.42</v>
      </c>
      <c r="N226" s="54">
        <f t="shared" si="44"/>
        <v>36368.58</v>
      </c>
    </row>
    <row r="227" spans="2:126" s="55" customFormat="1" ht="120.75" customHeight="1" x14ac:dyDescent="0.25">
      <c r="B227" s="52">
        <v>222</v>
      </c>
      <c r="C227" s="53" t="s">
        <v>19</v>
      </c>
      <c r="D227" s="53" t="s">
        <v>4</v>
      </c>
      <c r="E227" s="52" t="s">
        <v>18</v>
      </c>
      <c r="F227" s="52" t="s">
        <v>3</v>
      </c>
      <c r="G227" s="52" t="s">
        <v>2</v>
      </c>
      <c r="H227" s="54">
        <v>130000</v>
      </c>
      <c r="I227" s="54">
        <f t="shared" si="28"/>
        <v>3731</v>
      </c>
      <c r="J227" s="54">
        <v>18765.27</v>
      </c>
      <c r="K227" s="54">
        <f t="shared" si="30"/>
        <v>3952</v>
      </c>
      <c r="L227" s="54">
        <v>1612.38</v>
      </c>
      <c r="M227" s="54">
        <v>28060.65</v>
      </c>
      <c r="N227" s="54">
        <v>101939.35</v>
      </c>
    </row>
    <row r="228" spans="2:126" s="55" customFormat="1" ht="120.75" customHeight="1" x14ac:dyDescent="0.25">
      <c r="B228" s="52">
        <v>223</v>
      </c>
      <c r="C228" s="53" t="s">
        <v>17</v>
      </c>
      <c r="D228" s="53" t="s">
        <v>4</v>
      </c>
      <c r="E228" s="52" t="s">
        <v>254</v>
      </c>
      <c r="F228" s="52" t="s">
        <v>3</v>
      </c>
      <c r="G228" s="52" t="s">
        <v>5</v>
      </c>
      <c r="H228" s="54">
        <v>70000</v>
      </c>
      <c r="I228" s="54">
        <f t="shared" si="28"/>
        <v>2009</v>
      </c>
      <c r="J228" s="54">
        <v>5368.48</v>
      </c>
      <c r="K228" s="54">
        <f t="shared" si="30"/>
        <v>2128</v>
      </c>
      <c r="L228" s="54">
        <v>1407.32</v>
      </c>
      <c r="M228" s="54">
        <f t="shared" si="46"/>
        <v>10912.8</v>
      </c>
      <c r="N228" s="54">
        <f t="shared" si="44"/>
        <v>59087.199999999997</v>
      </c>
    </row>
    <row r="229" spans="2:126" s="55" customFormat="1" ht="120.75" customHeight="1" x14ac:dyDescent="0.25">
      <c r="B229" s="52">
        <v>224</v>
      </c>
      <c r="C229" s="53" t="s">
        <v>238</v>
      </c>
      <c r="D229" s="53" t="s">
        <v>4</v>
      </c>
      <c r="E229" s="52" t="s">
        <v>226</v>
      </c>
      <c r="F229" s="52" t="s">
        <v>3</v>
      </c>
      <c r="G229" s="52" t="s">
        <v>2</v>
      </c>
      <c r="H229" s="54">
        <v>50000</v>
      </c>
      <c r="I229" s="54">
        <f t="shared" si="28"/>
        <v>1435</v>
      </c>
      <c r="J229" s="54">
        <v>1854</v>
      </c>
      <c r="K229" s="54">
        <f t="shared" si="30"/>
        <v>1520</v>
      </c>
      <c r="L229" s="54">
        <v>25</v>
      </c>
      <c r="M229" s="54">
        <f t="shared" si="46"/>
        <v>4834</v>
      </c>
      <c r="N229" s="54">
        <f t="shared" si="44"/>
        <v>45166</v>
      </c>
    </row>
    <row r="230" spans="2:126" s="55" customFormat="1" ht="120.75" customHeight="1" x14ac:dyDescent="0.25">
      <c r="B230" s="52">
        <v>225</v>
      </c>
      <c r="C230" s="56" t="s">
        <v>341</v>
      </c>
      <c r="D230" s="53" t="s">
        <v>4</v>
      </c>
      <c r="E230" s="57" t="s">
        <v>226</v>
      </c>
      <c r="F230" s="57" t="s">
        <v>3</v>
      </c>
      <c r="G230" s="57" t="s">
        <v>2</v>
      </c>
      <c r="H230" s="54">
        <v>45000</v>
      </c>
      <c r="I230" s="54">
        <f>+H230*2.87%</f>
        <v>1291.5</v>
      </c>
      <c r="J230" s="58">
        <v>1148.33</v>
      </c>
      <c r="K230" s="54">
        <f>+H230*3.04%</f>
        <v>1368</v>
      </c>
      <c r="L230" s="58">
        <v>25</v>
      </c>
      <c r="M230" s="54">
        <f t="shared" ref="M230" si="48">I230+J230+K230+L230</f>
        <v>3832.83</v>
      </c>
      <c r="N230" s="54">
        <f t="shared" ref="N230" si="49">H230-M230</f>
        <v>41167.17</v>
      </c>
    </row>
    <row r="231" spans="2:126" s="55" customFormat="1" ht="120.75" customHeight="1" x14ac:dyDescent="0.25">
      <c r="B231" s="52">
        <v>226</v>
      </c>
      <c r="C231" s="53" t="s">
        <v>16</v>
      </c>
      <c r="D231" s="53" t="s">
        <v>4</v>
      </c>
      <c r="E231" s="52" t="s">
        <v>14</v>
      </c>
      <c r="F231" s="52" t="s">
        <v>3</v>
      </c>
      <c r="G231" s="52" t="s">
        <v>2</v>
      </c>
      <c r="H231" s="54">
        <v>45000</v>
      </c>
      <c r="I231" s="54">
        <f t="shared" si="28"/>
        <v>1291.5</v>
      </c>
      <c r="J231" s="54">
        <v>1148.33</v>
      </c>
      <c r="K231" s="54">
        <f t="shared" si="30"/>
        <v>1368</v>
      </c>
      <c r="L231" s="54">
        <v>25</v>
      </c>
      <c r="M231" s="54">
        <f t="shared" si="46"/>
        <v>3832.83</v>
      </c>
      <c r="N231" s="54">
        <f t="shared" si="44"/>
        <v>41167.17</v>
      </c>
    </row>
    <row r="232" spans="2:126" s="55" customFormat="1" ht="120.75" customHeight="1" x14ac:dyDescent="0.25">
      <c r="B232" s="52">
        <v>227</v>
      </c>
      <c r="C232" s="53" t="s">
        <v>15</v>
      </c>
      <c r="D232" s="53" t="s">
        <v>4</v>
      </c>
      <c r="E232" s="52" t="s">
        <v>14</v>
      </c>
      <c r="F232" s="52" t="s">
        <v>3</v>
      </c>
      <c r="G232" s="52" t="s">
        <v>5</v>
      </c>
      <c r="H232" s="54">
        <v>50000</v>
      </c>
      <c r="I232" s="54">
        <f t="shared" ref="I232:I239" si="50">+H232*2.87%</f>
        <v>1435</v>
      </c>
      <c r="J232" s="54">
        <v>1615.89</v>
      </c>
      <c r="K232" s="54">
        <f t="shared" si="30"/>
        <v>1520</v>
      </c>
      <c r="L232" s="54">
        <v>1612.38</v>
      </c>
      <c r="M232" s="54">
        <v>6183.27</v>
      </c>
      <c r="N232" s="54">
        <v>43816.73</v>
      </c>
    </row>
    <row r="233" spans="2:126" s="55" customFormat="1" ht="120.75" customHeight="1" x14ac:dyDescent="0.25">
      <c r="B233" s="52">
        <v>228</v>
      </c>
      <c r="C233" s="53" t="s">
        <v>13</v>
      </c>
      <c r="D233" s="53" t="s">
        <v>4</v>
      </c>
      <c r="E233" s="52" t="s">
        <v>12</v>
      </c>
      <c r="F233" s="52" t="s">
        <v>3</v>
      </c>
      <c r="G233" s="52" t="s">
        <v>5</v>
      </c>
      <c r="H233" s="54">
        <v>50000</v>
      </c>
      <c r="I233" s="54">
        <f t="shared" si="50"/>
        <v>1435</v>
      </c>
      <c r="J233" s="54">
        <v>1854</v>
      </c>
      <c r="K233" s="54">
        <f t="shared" si="30"/>
        <v>1520</v>
      </c>
      <c r="L233" s="54">
        <f>716.16+4314.92</f>
        <v>5031.08</v>
      </c>
      <c r="M233" s="54">
        <f t="shared" si="46"/>
        <v>9840.08</v>
      </c>
      <c r="N233" s="54">
        <f t="shared" si="44"/>
        <v>40159.919999999998</v>
      </c>
    </row>
    <row r="234" spans="2:126" s="55" customFormat="1" ht="120.75" customHeight="1" x14ac:dyDescent="0.25">
      <c r="B234" s="52">
        <v>229</v>
      </c>
      <c r="C234" s="53" t="s">
        <v>11</v>
      </c>
      <c r="D234" s="53" t="s">
        <v>4</v>
      </c>
      <c r="E234" s="52" t="s">
        <v>10</v>
      </c>
      <c r="F234" s="52" t="s">
        <v>3</v>
      </c>
      <c r="G234" s="52" t="s">
        <v>5</v>
      </c>
      <c r="H234" s="54">
        <f>39000+21000</f>
        <v>60000</v>
      </c>
      <c r="I234" s="54">
        <f t="shared" si="50"/>
        <v>1722</v>
      </c>
      <c r="J234" s="54">
        <v>3185.16</v>
      </c>
      <c r="K234" s="54">
        <f t="shared" si="30"/>
        <v>1824</v>
      </c>
      <c r="L234" s="54">
        <v>25</v>
      </c>
      <c r="M234" s="54">
        <f t="shared" si="46"/>
        <v>6756.16</v>
      </c>
      <c r="N234" s="54">
        <f t="shared" si="44"/>
        <v>53243.839999999997</v>
      </c>
    </row>
    <row r="235" spans="2:126" s="55" customFormat="1" ht="120.75" customHeight="1" x14ac:dyDescent="0.25">
      <c r="B235" s="52">
        <v>230</v>
      </c>
      <c r="C235" s="53" t="s">
        <v>225</v>
      </c>
      <c r="D235" s="53" t="s">
        <v>4</v>
      </c>
      <c r="E235" s="52" t="s">
        <v>226</v>
      </c>
      <c r="F235" s="52" t="s">
        <v>3</v>
      </c>
      <c r="G235" s="52" t="s">
        <v>5</v>
      </c>
      <c r="H235" s="54">
        <v>40000</v>
      </c>
      <c r="I235" s="54">
        <f t="shared" si="50"/>
        <v>1148</v>
      </c>
      <c r="J235" s="54">
        <v>442.65</v>
      </c>
      <c r="K235" s="54">
        <f t="shared" si="30"/>
        <v>1216</v>
      </c>
      <c r="L235" s="54">
        <v>25</v>
      </c>
      <c r="M235" s="54">
        <f t="shared" si="46"/>
        <v>2831.65</v>
      </c>
      <c r="N235" s="54">
        <f t="shared" si="44"/>
        <v>37168.35</v>
      </c>
    </row>
    <row r="236" spans="2:126" s="55" customFormat="1" ht="120.75" customHeight="1" x14ac:dyDescent="0.25">
      <c r="B236" s="52">
        <v>231</v>
      </c>
      <c r="C236" s="53" t="s">
        <v>9</v>
      </c>
      <c r="D236" s="53" t="s">
        <v>4</v>
      </c>
      <c r="E236" s="52" t="s">
        <v>8</v>
      </c>
      <c r="F236" s="52" t="s">
        <v>3</v>
      </c>
      <c r="G236" s="52" t="s">
        <v>5</v>
      </c>
      <c r="H236" s="54">
        <v>50000</v>
      </c>
      <c r="I236" s="54">
        <f t="shared" si="50"/>
        <v>1435</v>
      </c>
      <c r="J236" s="54">
        <v>1854</v>
      </c>
      <c r="K236" s="54">
        <f t="shared" si="30"/>
        <v>1520</v>
      </c>
      <c r="L236" s="54">
        <f>25+1820.57+100</f>
        <v>1945.57</v>
      </c>
      <c r="M236" s="54">
        <f t="shared" si="46"/>
        <v>6754.57</v>
      </c>
      <c r="N236" s="54">
        <f t="shared" si="44"/>
        <v>43245.43</v>
      </c>
    </row>
    <row r="237" spans="2:126" s="55" customFormat="1" ht="120.75" customHeight="1" x14ac:dyDescent="0.25">
      <c r="B237" s="52">
        <v>232</v>
      </c>
      <c r="C237" s="53" t="s">
        <v>7</v>
      </c>
      <c r="D237" s="53" t="s">
        <v>4</v>
      </c>
      <c r="E237" s="52" t="s">
        <v>6</v>
      </c>
      <c r="F237" s="52" t="s">
        <v>3</v>
      </c>
      <c r="G237" s="52" t="s">
        <v>5</v>
      </c>
      <c r="H237" s="54">
        <v>70000</v>
      </c>
      <c r="I237" s="54">
        <f t="shared" si="50"/>
        <v>2009</v>
      </c>
      <c r="J237" s="54">
        <v>5368.48</v>
      </c>
      <c r="K237" s="54">
        <f t="shared" si="30"/>
        <v>2128</v>
      </c>
      <c r="L237" s="54">
        <v>25</v>
      </c>
      <c r="M237" s="54">
        <f t="shared" si="46"/>
        <v>9530.48</v>
      </c>
      <c r="N237" s="54">
        <f t="shared" si="44"/>
        <v>60469.520000000004</v>
      </c>
    </row>
    <row r="238" spans="2:126" s="55" customFormat="1" ht="120.75" customHeight="1" x14ac:dyDescent="0.25">
      <c r="B238" s="52">
        <v>233</v>
      </c>
      <c r="C238" s="53" t="s">
        <v>340</v>
      </c>
      <c r="D238" s="53" t="s">
        <v>4</v>
      </c>
      <c r="E238" s="52" t="s">
        <v>226</v>
      </c>
      <c r="F238" s="52" t="s">
        <v>3</v>
      </c>
      <c r="G238" s="52" t="s">
        <v>2</v>
      </c>
      <c r="H238" s="54">
        <v>40000</v>
      </c>
      <c r="I238" s="54">
        <f t="shared" si="50"/>
        <v>1148</v>
      </c>
      <c r="J238" s="54">
        <v>442.65</v>
      </c>
      <c r="K238" s="54">
        <f t="shared" si="30"/>
        <v>1216</v>
      </c>
      <c r="L238" s="54">
        <v>25</v>
      </c>
      <c r="M238" s="54">
        <f t="shared" ref="M238" si="51">I238+J238+K238+L238</f>
        <v>2831.65</v>
      </c>
      <c r="N238" s="54">
        <f t="shared" ref="N238" si="52">H238-M238</f>
        <v>37168.35</v>
      </c>
    </row>
    <row r="239" spans="2:126" s="29" customFormat="1" ht="120.75" customHeight="1" x14ac:dyDescent="0.25">
      <c r="B239" s="44">
        <v>234</v>
      </c>
      <c r="C239" s="43" t="s">
        <v>212</v>
      </c>
      <c r="D239" s="43" t="s">
        <v>255</v>
      </c>
      <c r="E239" s="44" t="s">
        <v>154</v>
      </c>
      <c r="F239" s="44" t="s">
        <v>3</v>
      </c>
      <c r="G239" s="44" t="s">
        <v>5</v>
      </c>
      <c r="H239" s="45">
        <v>35000</v>
      </c>
      <c r="I239" s="45">
        <f t="shared" si="50"/>
        <v>1004.5</v>
      </c>
      <c r="J239" s="45">
        <v>0</v>
      </c>
      <c r="K239" s="45">
        <f t="shared" si="30"/>
        <v>1064</v>
      </c>
      <c r="L239" s="45">
        <v>25</v>
      </c>
      <c r="M239" s="45">
        <f>I239+J239+K239+L239</f>
        <v>2093.5</v>
      </c>
      <c r="N239" s="45">
        <f>H239-M239</f>
        <v>32906.5</v>
      </c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</row>
    <row r="240" spans="2:126" s="40" customFormat="1" ht="58.5" customHeight="1" x14ac:dyDescent="0.25">
      <c r="B240" s="48" t="s">
        <v>269</v>
      </c>
      <c r="C240" s="48"/>
      <c r="D240" s="48"/>
      <c r="E240" s="48"/>
      <c r="F240" s="48"/>
      <c r="G240" s="49"/>
      <c r="H240" s="46">
        <f>SUM(H6:H239)</f>
        <v>10759650</v>
      </c>
      <c r="I240" s="46">
        <f t="shared" ref="I240:N240" si="53">SUM(I6:I239)</f>
        <v>308801.95999999996</v>
      </c>
      <c r="J240" s="46">
        <f t="shared" si="53"/>
        <v>725268.83999999985</v>
      </c>
      <c r="K240" s="46">
        <f t="shared" si="53"/>
        <v>323325.58999999997</v>
      </c>
      <c r="L240" s="46">
        <f t="shared" si="53"/>
        <v>121069.73000000001</v>
      </c>
      <c r="M240" s="46">
        <f t="shared" si="53"/>
        <v>1478466.1199999992</v>
      </c>
      <c r="N240" s="46">
        <f t="shared" si="53"/>
        <v>9281183.8799999971</v>
      </c>
    </row>
    <row r="241" spans="2:15" s="40" customFormat="1" ht="51" customHeight="1" x14ac:dyDescent="0.25">
      <c r="B241" s="42"/>
      <c r="C241" s="42"/>
      <c r="D241" s="42"/>
      <c r="E241" s="42"/>
      <c r="F241" s="42"/>
      <c r="G241" s="42"/>
      <c r="H241" s="27"/>
      <c r="I241" s="27"/>
      <c r="J241" s="27"/>
      <c r="K241" s="27"/>
      <c r="L241" s="27"/>
      <c r="M241" s="27"/>
      <c r="N241" s="27"/>
    </row>
    <row r="242" spans="2:15" ht="51.75" customHeight="1" x14ac:dyDescent="1.25">
      <c r="B242" s="41" t="s">
        <v>1</v>
      </c>
      <c r="D242" s="31"/>
      <c r="E242" s="18"/>
      <c r="F242" s="17"/>
      <c r="G242" s="19"/>
      <c r="H242" s="27"/>
      <c r="I242" s="27"/>
      <c r="J242" s="27"/>
      <c r="K242" s="27"/>
      <c r="L242" s="27"/>
      <c r="M242" s="27"/>
      <c r="N242" s="27"/>
    </row>
    <row r="243" spans="2:15" ht="51.75" customHeight="1" x14ac:dyDescent="1.25">
      <c r="B243" s="41" t="s">
        <v>256</v>
      </c>
      <c r="C243" s="37"/>
      <c r="D243" s="31"/>
      <c r="E243" s="18"/>
      <c r="G243" s="19"/>
      <c r="H243" s="27"/>
      <c r="I243" s="27"/>
      <c r="J243" s="27"/>
      <c r="K243" s="27"/>
      <c r="L243" s="27"/>
      <c r="M243" s="27"/>
      <c r="N243" s="27"/>
    </row>
    <row r="244" spans="2:15" ht="51.75" customHeight="1" x14ac:dyDescent="1.25">
      <c r="B244" s="41" t="s">
        <v>273</v>
      </c>
      <c r="C244" s="37"/>
      <c r="D244" s="31"/>
      <c r="E244" s="18"/>
      <c r="F244" s="17" t="s">
        <v>0</v>
      </c>
      <c r="G244" s="24"/>
      <c r="H244" s="27"/>
      <c r="I244" s="27"/>
      <c r="J244" s="27"/>
      <c r="K244" s="27"/>
      <c r="L244" s="27"/>
      <c r="M244" s="27"/>
      <c r="N244" s="27"/>
      <c r="O244" s="27"/>
    </row>
    <row r="245" spans="2:15" ht="51.75" customHeight="1" x14ac:dyDescent="1.25">
      <c r="B245" s="41" t="s">
        <v>274</v>
      </c>
      <c r="C245" s="37"/>
      <c r="D245" s="31"/>
      <c r="E245" s="18"/>
      <c r="F245" s="17"/>
      <c r="G245" s="25"/>
      <c r="H245" s="27"/>
      <c r="I245" s="20"/>
      <c r="J245" s="20"/>
      <c r="K245" s="20"/>
      <c r="L245" s="20"/>
      <c r="M245" s="20"/>
      <c r="N245" s="20"/>
      <c r="O245" s="20"/>
    </row>
    <row r="246" spans="2:15" ht="51.75" customHeight="1" x14ac:dyDescent="1.25">
      <c r="B246" s="41" t="s">
        <v>275</v>
      </c>
      <c r="C246" s="37"/>
      <c r="D246" s="31"/>
      <c r="E246" s="18"/>
      <c r="F246" s="17"/>
      <c r="G246" s="25"/>
      <c r="H246" s="20"/>
      <c r="I246" s="20"/>
      <c r="J246" s="20"/>
      <c r="K246" s="20"/>
      <c r="L246" s="20"/>
      <c r="M246" s="20"/>
      <c r="N246" s="20"/>
    </row>
    <row r="247" spans="2:15" ht="51.75" customHeight="1" x14ac:dyDescent="1.25">
      <c r="B247" s="41"/>
      <c r="C247" s="37"/>
      <c r="D247" s="31"/>
      <c r="E247" s="18"/>
      <c r="F247" s="17"/>
      <c r="G247" s="25"/>
      <c r="H247" s="20"/>
      <c r="I247" s="20"/>
      <c r="J247" s="20"/>
      <c r="K247" s="20"/>
      <c r="L247" s="20"/>
      <c r="M247" s="20"/>
      <c r="N247" s="20"/>
    </row>
    <row r="248" spans="2:15" ht="51.75" customHeight="1" x14ac:dyDescent="1.25">
      <c r="B248" s="41"/>
      <c r="C248" s="37"/>
      <c r="D248" s="31"/>
      <c r="E248" s="18"/>
      <c r="F248" s="17"/>
      <c r="G248" s="25"/>
      <c r="H248" s="20"/>
      <c r="I248" s="20"/>
      <c r="J248" s="20"/>
      <c r="K248" s="20"/>
      <c r="L248" s="20"/>
      <c r="M248" s="20"/>
      <c r="N248" s="20"/>
    </row>
    <row r="249" spans="2:15" ht="51.75" customHeight="1" x14ac:dyDescent="1.25">
      <c r="B249" s="41"/>
      <c r="C249" s="37"/>
      <c r="D249" s="31"/>
      <c r="E249" s="18"/>
      <c r="F249" s="17"/>
      <c r="G249" s="25"/>
      <c r="H249" s="20"/>
      <c r="I249" s="20"/>
      <c r="J249" s="20"/>
      <c r="K249" s="20"/>
      <c r="L249" s="20"/>
      <c r="M249" s="20"/>
      <c r="N249" s="20"/>
    </row>
    <row r="250" spans="2:15" ht="88.5" customHeight="1" x14ac:dyDescent="1.25">
      <c r="B250" s="17"/>
      <c r="C250" s="37"/>
      <c r="D250" s="31"/>
      <c r="E250" s="18"/>
      <c r="F250" s="17"/>
      <c r="G250" s="25"/>
      <c r="H250" s="20"/>
      <c r="I250" s="20"/>
      <c r="J250" s="20"/>
      <c r="K250" s="20"/>
      <c r="L250" s="20"/>
      <c r="M250" s="20"/>
      <c r="N250" s="20"/>
    </row>
    <row r="251" spans="2:15" ht="88.5" customHeight="1" x14ac:dyDescent="1.25">
      <c r="B251" s="17"/>
      <c r="C251" s="37"/>
      <c r="D251" s="31"/>
      <c r="E251" s="18"/>
      <c r="F251" s="17"/>
      <c r="G251" s="25"/>
      <c r="H251" s="20"/>
      <c r="I251" s="20"/>
      <c r="J251" s="20"/>
      <c r="K251" s="20"/>
      <c r="L251" s="20"/>
      <c r="M251" s="20"/>
      <c r="N251" s="20"/>
    </row>
    <row r="252" spans="2:15" ht="186" customHeight="1" x14ac:dyDescent="1.25">
      <c r="B252" s="17"/>
      <c r="C252" s="32"/>
      <c r="D252" s="32"/>
      <c r="E252" s="22"/>
      <c r="F252" s="21"/>
      <c r="G252" s="26"/>
      <c r="H252" s="27"/>
      <c r="I252" s="27"/>
      <c r="J252" s="27"/>
      <c r="K252" s="27"/>
      <c r="L252" s="27"/>
      <c r="M252" s="27"/>
      <c r="N252" s="27"/>
    </row>
    <row r="253" spans="2:15" ht="27.75" customHeight="1" x14ac:dyDescent="0.85">
      <c r="B253" s="6"/>
      <c r="C253" s="38"/>
      <c r="D253" s="33"/>
      <c r="E253" s="11"/>
      <c r="F253" s="6"/>
      <c r="G253" s="12"/>
      <c r="H253" s="47"/>
      <c r="I253" s="47"/>
      <c r="J253" s="6"/>
      <c r="K253" s="8"/>
      <c r="L253" s="13"/>
    </row>
    <row r="254" spans="2:15" ht="34.5" x14ac:dyDescent="0.95">
      <c r="B254" s="6"/>
      <c r="C254" s="39"/>
      <c r="D254" s="34"/>
      <c r="E254" s="7"/>
      <c r="F254" s="9"/>
      <c r="G254" s="10"/>
      <c r="H254" s="13"/>
      <c r="I254" s="13"/>
      <c r="J254" s="6"/>
      <c r="K254" s="6"/>
      <c r="L254" s="13"/>
    </row>
    <row r="255" spans="2:15" ht="30.75" x14ac:dyDescent="0.85">
      <c r="B255" s="6"/>
      <c r="C255" s="39"/>
      <c r="D255" s="35"/>
      <c r="E255" s="7"/>
      <c r="F255" s="6"/>
      <c r="G255" s="6"/>
      <c r="H255" s="6"/>
      <c r="I255" s="13"/>
      <c r="J255" s="6"/>
      <c r="K255" s="6"/>
      <c r="L255" s="13"/>
    </row>
    <row r="256" spans="2:15" ht="34.5" x14ac:dyDescent="0.95">
      <c r="B256" s="6"/>
      <c r="C256" s="39"/>
      <c r="D256" s="34"/>
      <c r="E256" s="7"/>
      <c r="F256" s="9"/>
      <c r="G256" s="10"/>
      <c r="H256" s="6"/>
      <c r="I256" s="13"/>
      <c r="J256" s="6"/>
      <c r="K256" s="6"/>
      <c r="L256" s="13"/>
    </row>
    <row r="257" spans="2:14" ht="30.75" x14ac:dyDescent="0.85">
      <c r="B257" s="6"/>
      <c r="C257" s="39"/>
      <c r="D257" s="34"/>
      <c r="E257" s="7"/>
      <c r="F257" s="6"/>
      <c r="G257" s="6"/>
      <c r="H257" s="6"/>
      <c r="I257" s="13"/>
      <c r="J257" s="6"/>
      <c r="K257" s="6"/>
      <c r="L257" s="23"/>
    </row>
    <row r="258" spans="2:14" ht="30.75" x14ac:dyDescent="0.85">
      <c r="B258" s="6"/>
      <c r="C258" s="39"/>
      <c r="D258" s="34"/>
      <c r="E258" s="7"/>
      <c r="F258" s="6"/>
      <c r="G258" s="6"/>
      <c r="H258" s="6"/>
      <c r="I258" s="13"/>
      <c r="J258" s="6"/>
      <c r="K258" s="6"/>
      <c r="L258" s="13"/>
      <c r="M258" s="6"/>
      <c r="N258" s="6"/>
    </row>
    <row r="259" spans="2:14" ht="30.75" x14ac:dyDescent="0.85">
      <c r="B259" s="6"/>
      <c r="C259" s="39"/>
      <c r="D259" s="34"/>
      <c r="E259" s="7"/>
      <c r="F259" s="6"/>
      <c r="G259" s="6"/>
      <c r="H259" s="6"/>
      <c r="I259" s="13"/>
      <c r="J259" s="6"/>
      <c r="K259" s="6"/>
      <c r="L259" s="13"/>
      <c r="M259" s="6"/>
      <c r="N259" s="6"/>
    </row>
  </sheetData>
  <mergeCells count="5">
    <mergeCell ref="H253:I253"/>
    <mergeCell ref="B240:G240"/>
    <mergeCell ref="B2:N2"/>
    <mergeCell ref="B3:N3"/>
    <mergeCell ref="B4:N4"/>
  </mergeCells>
  <pageMargins left="0.23622047244094491" right="0.23622047244094491" top="0.74803149606299213" bottom="0.74803149606299213" header="0.31496062992125984" footer="0.31496062992125984"/>
  <pageSetup scale="18" fitToHeight="0" orientation="landscape" r:id="rId1"/>
  <headerFooter differentOddEven="1" differentFirst="1"/>
  <rowBreaks count="10" manualBreakCount="10">
    <brk id="26" min="1" max="13" man="1"/>
    <brk id="47" min="1" max="13" man="1"/>
    <brk id="70" min="1" max="13" man="1"/>
    <brk id="90" min="1" max="13" man="1"/>
    <brk id="112" min="1" max="13" man="1"/>
    <brk id="131" min="1" max="13" man="1"/>
    <brk id="154" min="1" max="13" man="1"/>
    <brk id="179" min="1" max="13" man="1"/>
    <brk id="208" min="1" max="13" man="1"/>
    <brk id="227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FIJO</vt:lpstr>
      <vt:lpstr>'PERSONAL FIJO'!Área_de_impresión</vt:lpstr>
      <vt:lpstr>'PERSONAL FIJO'!Títulos_a_imprimir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Jessy De los Angeles - OGTIC</cp:lastModifiedBy>
  <cp:lastPrinted>2023-10-10T02:38:19Z</cp:lastPrinted>
  <dcterms:created xsi:type="dcterms:W3CDTF">2021-12-16T18:03:56Z</dcterms:created>
  <dcterms:modified xsi:type="dcterms:W3CDTF">2023-11-09T19:30:02Z</dcterms:modified>
</cp:coreProperties>
</file>