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2"/>
  </bookViews>
  <sheets>
    <sheet name="Grafico" sheetId="6" r:id="rId1"/>
    <sheet name="Resumen " sheetId="5" r:id="rId2"/>
    <sheet name="EJECUCION" sheetId="3" r:id="rId3"/>
    <sheet name="Sheet1" sheetId="7" r:id="rId4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R101" i="3"/>
  <c r="R99"/>
  <c r="R100"/>
  <c r="O77"/>
  <c r="O80"/>
  <c r="S98"/>
  <c r="G21" i="5" l="1"/>
  <c r="G25" s="1"/>
  <c r="O12" i="3"/>
  <c r="R93" s="1"/>
  <c r="N48" l="1"/>
  <c r="N71"/>
  <c r="O74" s="1"/>
  <c r="R97" s="1"/>
  <c r="N63"/>
  <c r="N60"/>
  <c r="N57"/>
  <c r="N55"/>
  <c r="N45"/>
  <c r="N43"/>
  <c r="N41"/>
  <c r="N39"/>
  <c r="N36"/>
  <c r="N31"/>
  <c r="N28"/>
  <c r="N19"/>
  <c r="N53" l="1"/>
  <c r="O70" s="1"/>
  <c r="R96" s="1"/>
  <c r="N35"/>
  <c r="O52" s="1"/>
  <c r="R95" s="1"/>
  <c r="N18"/>
  <c r="O34" s="1"/>
  <c r="R94" s="1"/>
  <c r="R98" l="1"/>
  <c r="R102" l="1"/>
  <c r="S97"/>
  <c r="S96"/>
  <c r="S95"/>
  <c r="O81"/>
  <c r="S94"/>
  <c r="O85" l="1"/>
</calcChain>
</file>

<file path=xl/sharedStrings.xml><?xml version="1.0" encoding="utf-8"?>
<sst xmlns="http://schemas.openxmlformats.org/spreadsheetml/2006/main" count="157" uniqueCount="144">
  <si>
    <t>Oficina Presidencial de Tecnologia de la Informacion y Comunicacion (OPTIC)</t>
  </si>
  <si>
    <t>Ejecucion de Presupuestaria</t>
  </si>
  <si>
    <t>Valores expresados en RD$</t>
  </si>
  <si>
    <t>BALANCE DISPONIBLE PARA COMPROMISOS PENDIENTES AL 31/12/2013</t>
  </si>
  <si>
    <t xml:space="preserve">TOTAL INCRESOS POR PRESUPUESTO MES DE ENERO 2014 </t>
  </si>
  <si>
    <t>DISPONIBLE PARA EL PERIODO</t>
  </si>
  <si>
    <t xml:space="preserve"> </t>
  </si>
  <si>
    <t>SERVICIOS PERSONALES</t>
  </si>
  <si>
    <t>2.1.1</t>
  </si>
  <si>
    <t>REMUNERACIONES</t>
  </si>
  <si>
    <t>2.1.1.2</t>
  </si>
  <si>
    <t>2.1.1.2.01</t>
  </si>
  <si>
    <t>Sueldos al personal contratado y/o igualado</t>
  </si>
  <si>
    <t>2.1.1.4</t>
  </si>
  <si>
    <t xml:space="preserve">Regalia Pascual </t>
  </si>
  <si>
    <t>2.1.1.4.01</t>
  </si>
  <si>
    <t>2.1.1.5</t>
  </si>
  <si>
    <t>Prestaciones Laborales</t>
  </si>
  <si>
    <t>2.1.1.5.04</t>
  </si>
  <si>
    <t>Proporcion de vacaciones</t>
  </si>
  <si>
    <t>2.1.2</t>
  </si>
  <si>
    <t>Sobresueldo</t>
  </si>
  <si>
    <t>2.1.2.3</t>
  </si>
  <si>
    <t>Especialismo</t>
  </si>
  <si>
    <t>2.1.3</t>
  </si>
  <si>
    <t>DIETAS Y GASTOS DE REPRESENTACION</t>
  </si>
  <si>
    <t>2.1.3.2</t>
  </si>
  <si>
    <t xml:space="preserve">Gastos de Representacion </t>
  </si>
  <si>
    <t>2.1.3.2.01</t>
  </si>
  <si>
    <t>Gastos de representacion en el pais</t>
  </si>
  <si>
    <t>2.1.5</t>
  </si>
  <si>
    <t>CONTRIBUCIONES A LA SEGURIDAD SOCIAL Y RIESGO LABORAL</t>
  </si>
  <si>
    <t>2.1.5.1.01</t>
  </si>
  <si>
    <t xml:space="preserve">Contribuciones al seguro de salud </t>
  </si>
  <si>
    <t>2.1.5.2.01</t>
  </si>
  <si>
    <t>Contribuciones al seguro de pensiones</t>
  </si>
  <si>
    <t>SERVICIOS NO PERSONALES</t>
  </si>
  <si>
    <t>2.2.1</t>
  </si>
  <si>
    <t>SERVICIOS BASICOS</t>
  </si>
  <si>
    <t>2.2.1.3.01</t>
  </si>
  <si>
    <t>Teléfono local</t>
  </si>
  <si>
    <t>2.2.1.5.01</t>
  </si>
  <si>
    <t>Servicio de internet y televisión por cable</t>
  </si>
  <si>
    <t>2.2.2</t>
  </si>
  <si>
    <t>PUBLICIDAD IMPRESIÓN Y ENCUADERNACION</t>
  </si>
  <si>
    <t>2.2.2.2.01</t>
  </si>
  <si>
    <t>Impresión y encuadernación</t>
  </si>
  <si>
    <t>2.2.3</t>
  </si>
  <si>
    <t>VIATICOS</t>
  </si>
  <si>
    <t>2.2.3.1</t>
  </si>
  <si>
    <t>Viaticos dentro del pais</t>
  </si>
  <si>
    <t>2.2.4</t>
  </si>
  <si>
    <t>TRANSPORTE Y ALMACENAJE</t>
  </si>
  <si>
    <t>2.2.4.1</t>
  </si>
  <si>
    <t>Pasajes</t>
  </si>
  <si>
    <t>2.2.7</t>
  </si>
  <si>
    <t>SERVICIOS DE CONSERVACION, REPARACIONES MENORES E INSTALACIONES TEMPORALES</t>
  </si>
  <si>
    <t>2.2.7.1</t>
  </si>
  <si>
    <t>Obras menores en edificaciones</t>
  </si>
  <si>
    <t>2.2.7.2.06</t>
  </si>
  <si>
    <t>Mantenimientos y equipos de transporte, traccion y elevacion</t>
  </si>
  <si>
    <t>2.2.8</t>
  </si>
  <si>
    <t>OTROS SERVICIOS NO INCLUIDOS EN CONCEPTOS ANTERIORES</t>
  </si>
  <si>
    <t>2.2.8.2</t>
  </si>
  <si>
    <t>Comisiones y gastos bancarios</t>
  </si>
  <si>
    <t>2.2.8.7</t>
  </si>
  <si>
    <t>Servicios Técnicos y Profesionales</t>
  </si>
  <si>
    <t>2.2.8.7.06</t>
  </si>
  <si>
    <t>Otros servicios técnicos profesionales</t>
  </si>
  <si>
    <t>MATERIALES Y SUMINISTROS</t>
  </si>
  <si>
    <t>2.3.1.1.01</t>
  </si>
  <si>
    <t>Alimentos y bebidas para personas</t>
  </si>
  <si>
    <t>2.3.2</t>
  </si>
  <si>
    <t>TEXTILES Y VESTUARIOS</t>
  </si>
  <si>
    <t>2.3.2.3</t>
  </si>
  <si>
    <t>Prenda de vestir</t>
  </si>
  <si>
    <t>2.3.3</t>
  </si>
  <si>
    <t>PRODUCTOS DE PAPEL, CARTON E IMPRESOS</t>
  </si>
  <si>
    <t>2.3.3.2</t>
  </si>
  <si>
    <t>Productos de papel y cartón</t>
  </si>
  <si>
    <t>2.3.3.4</t>
  </si>
  <si>
    <t>Libros, revistas y periodicos</t>
  </si>
  <si>
    <t>2.3.7</t>
  </si>
  <si>
    <t>COMBUSTIBLES, LUBRICANTES, PRODUCTOS QUIMICOS Y CONEXOS</t>
  </si>
  <si>
    <t>2.3.7.1.01</t>
  </si>
  <si>
    <t>gas</t>
  </si>
  <si>
    <t>Gasolina</t>
  </si>
  <si>
    <t>2.3.7.2.06</t>
  </si>
  <si>
    <t>Pinturas, lacas, barniles, diluyentes y absorbentes para pinturas</t>
  </si>
  <si>
    <t>2.3.9</t>
  </si>
  <si>
    <t>PRODUCTOS Y UTILES VARIOS</t>
  </si>
  <si>
    <t>2.3.9.2</t>
  </si>
  <si>
    <t>Utiles de escritorio, oficina informática y de enseñanza</t>
  </si>
  <si>
    <t>2.3.9.2.01</t>
  </si>
  <si>
    <t>2.3.9.6</t>
  </si>
  <si>
    <t>Productos electricos y afines</t>
  </si>
  <si>
    <t>2.3.9.6.01</t>
  </si>
  <si>
    <t>2.3.9.9</t>
  </si>
  <si>
    <t>Productos y utiles varios</t>
  </si>
  <si>
    <t>2.3.9.9.01</t>
  </si>
  <si>
    <t>BIENES MUEBLES, INMUEBLES E INTAGIBLES</t>
  </si>
  <si>
    <t>2.6.8.3</t>
  </si>
  <si>
    <t>Programas de informatica y base de datos</t>
  </si>
  <si>
    <t>2.6.8.3.01</t>
  </si>
  <si>
    <t>Oficina Presidencial de Tecnologías de la Información y Comunicación (OPTIC)</t>
  </si>
  <si>
    <t>DESEMBOLSOS EFECTUADOS</t>
  </si>
  <si>
    <t>Objeto</t>
  </si>
  <si>
    <t>Cuenta</t>
  </si>
  <si>
    <t>Subcuenta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</si>
  <si>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</si>
  <si>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</si>
  <si>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</si>
  <si>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</si>
  <si>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</si>
  <si>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</si>
  <si>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</si>
  <si>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</si>
  <si>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</si>
  <si>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</si>
  <si>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</si>
  <si>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Retenciones por pagar</t>
  </si>
  <si>
    <t>Total de Desembolsos</t>
  </si>
  <si>
    <t>BALANCE DISPONIBLE</t>
  </si>
  <si>
    <t>Remuneraciones al personal fijo</t>
  </si>
  <si>
    <t>Auxiliar</t>
  </si>
  <si>
    <t>Tipo</t>
  </si>
  <si>
    <t>BCE NETO AL 31/01/2014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</si>
  <si>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</si>
  <si>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</si>
  <si>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</si>
  <si>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</si>
  <si>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</si>
  <si>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</si>
  <si>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</si>
  <si>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</si>
  <si>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</si>
  <si>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Del 1ro. al 31 de Enero 2014</t>
  </si>
  <si>
    <t>BALANCE  DISPONIBLE AL 31/01/2014</t>
  </si>
  <si>
    <t>ENERO 2014</t>
  </si>
  <si>
    <t>Periodo del 01 al  31 de  Enero  2014</t>
  </si>
  <si>
    <t xml:space="preserve"> - Balance disponible al 31/12/2013</t>
  </si>
  <si>
    <t>Cuentas por pagar Suplidores</t>
  </si>
  <si>
    <t>Menos: Retenciones por pagar</t>
  </si>
  <si>
    <t>Cuentas por pagar suplidores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</si>
</sst>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4D4D4D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b/>
      <sz val="9"/>
      <color rgb="FF4D4D4D"/>
      <name val="Arial"/>
      <family val="2"/>
    </font>
    <font>
      <b/>
      <sz val="10"/>
      <color rgb="FF4D4D4D"/>
      <name val="Arial"/>
      <family val="2"/>
    </font>
    <font>
      <sz val="11"/>
      <color theme="1"/>
      <name val="Arial"/>
      <family val="2"/>
    </font>
    <font>
      <sz val="9"/>
      <color rgb="FF4D4D4D"/>
      <name val="Arial"/>
      <family val="2"/>
    </font>
    <font>
      <sz val="10"/>
      <color rgb="FF4D4D4D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37">
    <xf numFmtId="0" fontId="0" fillId="0" borderId="0" xfId="0"/>
    <xf numFmtId="0" fontId="3" fillId="0" borderId="0" xfId="0" applyFont="1"/>
    <xf numFmtId="0" fontId="5" fillId="0" borderId="0" xfId="0" applyFont="1"/>
    <xf numFmtId="43" fontId="5" fillId="0" borderId="0" xfId="1" applyFont="1"/>
    <xf numFmtId="43" fontId="3" fillId="0" borderId="0" xfId="1" applyFont="1" applyBorder="1"/>
    <xf numFmtId="0" fontId="4" fillId="3" borderId="0" xfId="1" applyNumberFormat="1" applyFont="1" applyFill="1" applyAlignment="1">
      <alignment horizontal="center"/>
    </xf>
    <xf numFmtId="0" fontId="5" fillId="0" borderId="3" xfId="0" applyFont="1" applyBorder="1"/>
    <xf numFmtId="165" fontId="7" fillId="0" borderId="0" xfId="3" applyFont="1" applyAlignment="1">
      <alignment horizontal="center"/>
    </xf>
    <xf numFmtId="165" fontId="6" fillId="0" borderId="0" xfId="3" applyFont="1"/>
    <xf numFmtId="165" fontId="7" fillId="0" borderId="0" xfId="3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43" fontId="10" fillId="0" borderId="0" xfId="1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 applyAlignment="1"/>
    <xf numFmtId="0" fontId="11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43" fontId="7" fillId="0" borderId="0" xfId="1" applyFont="1" applyFill="1" applyBorder="1" applyAlignment="1">
      <alignment horizontal="center"/>
    </xf>
    <xf numFmtId="0" fontId="6" fillId="0" borderId="0" xfId="0" applyFont="1" applyFill="1" applyBorder="1"/>
    <xf numFmtId="43" fontId="12" fillId="0" borderId="0" xfId="1" applyFont="1" applyFill="1" applyBorder="1"/>
    <xf numFmtId="0" fontId="9" fillId="0" borderId="0" xfId="0" applyFont="1" applyFill="1" applyBorder="1" applyAlignment="1">
      <alignment horizontal="left"/>
    </xf>
    <xf numFmtId="0" fontId="12" fillId="3" borderId="0" xfId="0" applyFont="1" applyFill="1" applyBorder="1"/>
    <xf numFmtId="43" fontId="12" fillId="3" borderId="0" xfId="1" applyFont="1" applyFill="1" applyBorder="1"/>
    <xf numFmtId="0" fontId="10" fillId="3" borderId="0" xfId="0" applyFont="1" applyFill="1" applyBorder="1" applyAlignment="1">
      <alignment horizontal="center"/>
    </xf>
    <xf numFmtId="43" fontId="11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8" fillId="0" borderId="0" xfId="0" applyFont="1"/>
    <xf numFmtId="8" fontId="18" fillId="0" borderId="0" xfId="0" applyNumberFormat="1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43" fontId="6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vertical="top" wrapText="1" readingOrder="1"/>
    </xf>
    <xf numFmtId="43" fontId="9" fillId="0" borderId="0" xfId="1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vertical="top" wrapText="1" readingOrder="1"/>
    </xf>
    <xf numFmtId="43" fontId="10" fillId="0" borderId="0" xfId="1" applyFont="1" applyFill="1" applyBorder="1"/>
    <xf numFmtId="43" fontId="18" fillId="0" borderId="0" xfId="1" applyFont="1" applyBorder="1"/>
    <xf numFmtId="0" fontId="9" fillId="3" borderId="0" xfId="0" applyFont="1" applyFill="1" applyBorder="1"/>
    <xf numFmtId="43" fontId="9" fillId="3" borderId="0" xfId="1" applyFont="1" applyFill="1" applyBorder="1"/>
    <xf numFmtId="0" fontId="9" fillId="3" borderId="0" xfId="0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/>
    <xf numFmtId="0" fontId="1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43" fontId="6" fillId="0" borderId="0" xfId="1" applyFont="1" applyFill="1" applyBorder="1"/>
    <xf numFmtId="8" fontId="3" fillId="0" borderId="0" xfId="0" applyNumberFormat="1" applyFont="1"/>
    <xf numFmtId="0" fontId="7" fillId="2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43" fontId="5" fillId="0" borderId="0" xfId="1" applyFont="1" applyBorder="1"/>
    <xf numFmtId="8" fontId="5" fillId="0" borderId="0" xfId="0" applyNumberFormat="1" applyFont="1"/>
    <xf numFmtId="0" fontId="19" fillId="0" borderId="0" xfId="0" applyNumberFormat="1" applyFont="1" applyFill="1" applyBorder="1" applyAlignment="1">
      <alignment vertical="top" wrapText="1" readingOrder="1"/>
    </xf>
    <xf numFmtId="0" fontId="15" fillId="0" borderId="0" xfId="0" applyFont="1"/>
    <xf numFmtId="8" fontId="15" fillId="0" borderId="0" xfId="0" applyNumberFormat="1" applyFont="1"/>
    <xf numFmtId="0" fontId="6" fillId="2" borderId="0" xfId="0" applyNumberFormat="1" applyFont="1" applyFill="1" applyBorder="1" applyAlignment="1">
      <alignment vertical="top" wrapText="1" readingOrder="1"/>
    </xf>
    <xf numFmtId="0" fontId="6" fillId="2" borderId="0" xfId="0" applyFont="1" applyFill="1" applyBorder="1"/>
    <xf numFmtId="0" fontId="17" fillId="0" borderId="0" xfId="0" applyNumberFormat="1" applyFont="1" applyFill="1" applyBorder="1" applyAlignment="1">
      <alignment horizontal="left" vertical="top" wrapText="1" readingOrder="1"/>
    </xf>
    <xf numFmtId="0" fontId="20" fillId="0" borderId="0" xfId="0" applyNumberFormat="1" applyFont="1" applyFill="1" applyBorder="1" applyAlignment="1">
      <alignment horizontal="left" vertical="top" wrapText="1" readingOrder="1"/>
    </xf>
    <xf numFmtId="0" fontId="8" fillId="3" borderId="0" xfId="0" applyNumberFormat="1" applyFont="1" applyFill="1" applyBorder="1" applyAlignment="1">
      <alignment vertical="top" wrapText="1" readingOrder="1"/>
    </xf>
    <xf numFmtId="43" fontId="7" fillId="0" borderId="0" xfId="0" applyNumberFormat="1" applyFont="1" applyFill="1" applyBorder="1" applyAlignment="1"/>
    <xf numFmtId="43" fontId="6" fillId="0" borderId="3" xfId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vertical="top" wrapText="1"/>
    </xf>
    <xf numFmtId="43" fontId="12" fillId="0" borderId="0" xfId="0" applyNumberFormat="1" applyFont="1" applyFill="1" applyBorder="1"/>
    <xf numFmtId="43" fontId="7" fillId="0" borderId="0" xfId="0" applyNumberFormat="1" applyFont="1" applyFill="1" applyBorder="1"/>
    <xf numFmtId="43" fontId="9" fillId="3" borderId="0" xfId="0" applyNumberFormat="1" applyFont="1" applyFill="1" applyBorder="1"/>
    <xf numFmtId="43" fontId="10" fillId="3" borderId="0" xfId="0" applyNumberFormat="1" applyFont="1" applyFill="1" applyBorder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11" fillId="0" borderId="0" xfId="4" applyFont="1" applyAlignment="1">
      <alignment horizontal="center"/>
    </xf>
    <xf numFmtId="0" fontId="6" fillId="0" borderId="0" xfId="4" applyBorder="1"/>
    <xf numFmtId="0" fontId="9" fillId="0" borderId="0" xfId="4" applyFont="1" applyBorder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14" fillId="0" borderId="0" xfId="4" applyFont="1" applyBorder="1" applyAlignment="1">
      <alignment wrapText="1"/>
    </xf>
    <xf numFmtId="4" fontId="14" fillId="0" borderId="0" xfId="4" applyNumberFormat="1" applyFont="1" applyBorder="1"/>
    <xf numFmtId="0" fontId="14" fillId="0" borderId="0" xfId="4" applyFont="1" applyBorder="1"/>
    <xf numFmtId="4" fontId="13" fillId="0" borderId="0" xfId="4" applyNumberFormat="1" applyFont="1" applyBorder="1"/>
    <xf numFmtId="0" fontId="14" fillId="0" borderId="0" xfId="5" applyFont="1">
      <alignment wrapText="1"/>
    </xf>
    <xf numFmtId="0" fontId="13" fillId="0" borderId="0" xfId="4" applyFont="1" applyBorder="1"/>
    <xf numFmtId="4" fontId="13" fillId="0" borderId="2" xfId="4" applyNumberFormat="1" applyFont="1" applyBorder="1"/>
    <xf numFmtId="0" fontId="9" fillId="0" borderId="0" xfId="4" applyFont="1" applyBorder="1"/>
    <xf numFmtId="4" fontId="9" fillId="0" borderId="0" xfId="4" applyNumberFormat="1" applyFont="1" applyBorder="1"/>
    <xf numFmtId="43" fontId="14" fillId="0" borderId="0" xfId="1" applyFont="1" applyFill="1" applyBorder="1" applyAlignment="1"/>
    <xf numFmtId="43" fontId="14" fillId="0" borderId="3" xfId="1" applyFont="1" applyFill="1" applyBorder="1" applyAlignment="1"/>
    <xf numFmtId="9" fontId="12" fillId="0" borderId="0" xfId="2" applyFont="1" applyFill="1" applyBorder="1"/>
    <xf numFmtId="43" fontId="0" fillId="0" borderId="0" xfId="1" applyFont="1" applyFill="1"/>
    <xf numFmtId="43" fontId="22" fillId="0" borderId="0" xfId="1" applyFont="1" applyFill="1"/>
    <xf numFmtId="9" fontId="12" fillId="0" borderId="0" xfId="0" applyNumberFormat="1" applyFont="1" applyFill="1" applyBorder="1"/>
    <xf numFmtId="0" fontId="9" fillId="0" borderId="0" xfId="4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5" applyFont="1" applyAlignment="1">
      <alignment horizontal="left" wrapText="1"/>
    </xf>
    <xf numFmtId="0" fontId="9" fillId="0" borderId="0" xfId="5" applyFont="1" applyAlignment="1">
      <alignment horizontal="center" wrapText="1"/>
    </xf>
    <xf numFmtId="0" fontId="9" fillId="0" borderId="0" xfId="4" applyFont="1" applyBorder="1" applyAlignment="1">
      <alignment horizontal="center"/>
    </xf>
    <xf numFmtId="0" fontId="14" fillId="0" borderId="0" xfId="4" applyFont="1" applyBorder="1" applyAlignment="1">
      <alignment horizontal="left" wrapText="1"/>
    </xf>
    <xf numFmtId="0" fontId="13" fillId="0" borderId="0" xfId="5" applyFont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left" vertical="top" wrapText="1" readingOrder="1"/>
    </xf>
    <xf numFmtId="0" fontId="7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8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8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0" fillId="2" borderId="0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vertical="top" wrapText="1"/>
    </xf>
    <xf numFmtId="0" fontId="17" fillId="2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Alignment="1">
      <alignment horizontal="center" wrapText="1"/>
    </xf>
    <xf numFmtId="0" fontId="15" fillId="3" borderId="0" xfId="0" applyFont="1" applyFill="1" applyAlignment="1">
      <alignment wrapText="1"/>
    </xf>
    <xf numFmtId="0" fontId="12" fillId="3" borderId="0" xfId="0" applyFont="1" applyFill="1" applyBorder="1" applyAlignment="1">
      <alignment wrapText="1"/>
    </xf>
    <xf numFmtId="0" fontId="20" fillId="0" borderId="0" xfId="0" applyNumberFormat="1" applyFont="1" applyFill="1" applyBorder="1" applyAlignment="1">
      <alignment horizontal="left" vertical="top" wrapText="1" readingOrder="1"/>
    </xf>
    <xf numFmtId="0" fontId="16" fillId="0" borderId="0" xfId="0" applyNumberFormat="1" applyFont="1" applyFill="1" applyBorder="1" applyAlignment="1">
      <alignment vertical="top" wrapText="1" readingOrder="1"/>
    </xf>
    <xf numFmtId="0" fontId="10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top" wrapText="1"/>
    </xf>
    <xf numFmtId="0" fontId="6" fillId="2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DISTRIBUCIÓN PORCENTUAL EJECUCIÓN PRESUPUESTARIA</a:t>
            </a:r>
          </a:p>
          <a:p>
            <a:pPr algn="ctr">
              <a:defRPr/>
            </a:pPr>
            <a:r>
              <a:rPr lang="en-US" sz="1800" b="1" i="0" baseline="0"/>
              <a:t>ENERO 2014</a:t>
            </a:r>
          </a:p>
        </c:rich>
      </c:tx>
      <c:layout>
        <c:manualLayout>
          <c:xMode val="edge"/>
          <c:yMode val="edge"/>
          <c:x val="0.16931933508311497"/>
          <c:y val="2.3148148148148147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2986423038539588E-2"/>
          <c:y val="0.22653989389778756"/>
          <c:w val="0.55294428017276487"/>
          <c:h val="0.72647295996173999"/>
        </c:manualLayout>
      </c:layout>
      <c:pie3DChart>
        <c:varyColors val="1"/>
        <c:ser>
          <c:idx val="0"/>
          <c:order val="0"/>
          <c:dLbls>
            <c:showPercent val="1"/>
            <c:showLeaderLines val="1"/>
          </c:dLbls>
          <c:cat>
            <c:strRef>
              <c:f>EJECUCION!$Q$94:$Q$97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BIENES MUEBLES, INMUEBLES E INTAGIBLES</c:v>
                </c:pt>
              </c:strCache>
            </c:strRef>
          </c:cat>
          <c:val>
            <c:numRef>
              <c:f>EJECUCION!$S$94:$S$97</c:f>
              <c:numCache>
                <c:formatCode>0%</c:formatCode>
                <c:ptCount val="4"/>
                <c:pt idx="0">
                  <c:v>0.2101209320628761</c:v>
                </c:pt>
                <c:pt idx="1">
                  <c:v>0.68976823716045932</c:v>
                </c:pt>
                <c:pt idx="2">
                  <c:v>9.8462677763840545E-2</c:v>
                </c:pt>
                <c:pt idx="3">
                  <c:v>1.6481530128239902E-3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txPr>
        <a:bodyPr/>
        <a:lstStyle/>
        <a:p>
          <a:pPr>
            <a:defRPr sz="1200"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22" r="0.75000000000000722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57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16422" y="1100301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114298</xdr:colOff>
      <xdr:row>0</xdr:row>
      <xdr:rowOff>85725</xdr:rowOff>
    </xdr:from>
    <xdr:to>
      <xdr:col>3</xdr:col>
      <xdr:colOff>352425</xdr:colOff>
      <xdr:row>5</xdr:row>
      <xdr:rowOff>95250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14298" y="857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1065707</xdr:colOff>
      <xdr:row>0</xdr:row>
      <xdr:rowOff>47625</xdr:rowOff>
    </xdr:from>
    <xdr:to>
      <xdr:col>7</xdr:col>
      <xdr:colOff>685801</xdr:colOff>
      <xdr:row>5</xdr:row>
      <xdr:rowOff>126326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5761532" y="47625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152400</xdr:rowOff>
    </xdr:from>
    <xdr:to>
      <xdr:col>3</xdr:col>
      <xdr:colOff>382904</xdr:colOff>
      <xdr:row>0</xdr:row>
      <xdr:rowOff>156972</xdr:rowOff>
    </xdr:to>
    <xdr:pic>
      <xdr:nvPicPr>
        <xdr:cNvPr id="4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276225" y="152400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9</xdr:col>
      <xdr:colOff>2209800</xdr:colOff>
      <xdr:row>0</xdr:row>
      <xdr:rowOff>171450</xdr:rowOff>
    </xdr:from>
    <xdr:to>
      <xdr:col>13</xdr:col>
      <xdr:colOff>1008714</xdr:colOff>
      <xdr:row>0</xdr:row>
      <xdr:rowOff>176023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57950" y="171450"/>
          <a:ext cx="1135968" cy="7238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66675</xdr:rowOff>
    </xdr:from>
    <xdr:to>
      <xdr:col>3</xdr:col>
      <xdr:colOff>733427</xdr:colOff>
      <xdr:row>4</xdr:row>
      <xdr:rowOff>161925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200025" y="6667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9</xdr:col>
      <xdr:colOff>1990725</xdr:colOff>
      <xdr:row>0</xdr:row>
      <xdr:rowOff>38100</xdr:rowOff>
    </xdr:from>
    <xdr:to>
      <xdr:col>13</xdr:col>
      <xdr:colOff>923925</xdr:colOff>
      <xdr:row>4</xdr:row>
      <xdr:rowOff>168716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467475" y="38100"/>
          <a:ext cx="990600" cy="8545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topLeftCell="A10" workbookViewId="0">
      <selection activeCell="I18" sqref="I18"/>
    </sheetView>
  </sheetViews>
  <sheetFormatPr defaultColWidth="11.42578125" defaultRowHeight="12.75"/>
  <cols>
    <col min="1" max="1" width="7.85546875" style="69" customWidth="1"/>
    <col min="2" max="2" width="8.5703125" style="69" customWidth="1"/>
    <col min="3" max="3" width="9.85546875" style="69" customWidth="1"/>
    <col min="4" max="4" width="21.140625" style="69" customWidth="1"/>
    <col min="5" max="5" width="18.140625" style="8" customWidth="1"/>
    <col min="6" max="6" width="4.85546875" style="8" customWidth="1"/>
    <col min="7" max="7" width="21.140625" style="8" bestFit="1" customWidth="1"/>
    <col min="8" max="8" width="14" style="8" customWidth="1"/>
    <col min="9" max="9" width="41.42578125" style="8" customWidth="1"/>
    <col min="10" max="10" width="18.140625" style="8" customWidth="1"/>
    <col min="11" max="11" width="13.85546875" style="69" bestFit="1" customWidth="1"/>
    <col min="12" max="12" width="17.85546875" style="69" bestFit="1" customWidth="1"/>
    <col min="13" max="13" width="11.42578125" style="69"/>
    <col min="14" max="14" width="11.5703125" style="69" bestFit="1" customWidth="1"/>
    <col min="15" max="20" width="11.42578125" style="69"/>
    <col min="21" max="39" width="0" style="69" hidden="1" customWidth="1"/>
    <col min="40" max="16384" width="11.42578125" style="69"/>
  </cols>
  <sheetData>
    <row r="7" spans="1:39" ht="18.75">
      <c r="A7" s="93" t="s">
        <v>104</v>
      </c>
      <c r="B7" s="93"/>
      <c r="C7" s="93"/>
      <c r="D7" s="93"/>
      <c r="E7" s="93"/>
      <c r="F7" s="93"/>
      <c r="G7" s="93"/>
      <c r="H7" s="93"/>
    </row>
    <row r="8" spans="1:39" ht="15">
      <c r="A8" s="94"/>
      <c r="B8" s="94"/>
      <c r="C8" s="94"/>
      <c r="D8" s="94"/>
      <c r="E8" s="94"/>
      <c r="F8" s="94"/>
    </row>
    <row r="9" spans="1:39" ht="15.75">
      <c r="A9" s="92" t="s">
        <v>127</v>
      </c>
      <c r="B9" s="92"/>
      <c r="C9" s="92"/>
      <c r="D9" s="92"/>
      <c r="E9" s="92"/>
      <c r="F9" s="92"/>
      <c r="G9" s="92"/>
    </row>
    <row r="10" spans="1:39" ht="15.75">
      <c r="A10" s="92" t="s">
        <v>136</v>
      </c>
      <c r="B10" s="92"/>
      <c r="C10" s="92"/>
      <c r="D10" s="92"/>
      <c r="E10" s="92"/>
      <c r="F10" s="92"/>
      <c r="G10" s="92"/>
    </row>
    <row r="11" spans="1:39" ht="15.75">
      <c r="A11" s="92" t="s">
        <v>128</v>
      </c>
      <c r="B11" s="92"/>
      <c r="C11" s="92"/>
      <c r="D11" s="92"/>
      <c r="E11" s="92"/>
      <c r="F11" s="92"/>
      <c r="G11" s="92"/>
    </row>
    <row r="12" spans="1:39">
      <c r="A12" s="70"/>
      <c r="B12" s="70"/>
      <c r="C12" s="70"/>
      <c r="D12" s="71"/>
      <c r="E12" s="72"/>
      <c r="F12" s="72"/>
      <c r="G12" s="72"/>
    </row>
    <row r="14" spans="1:39" s="8" customFormat="1" ht="15.75">
      <c r="A14" s="92" t="s">
        <v>129</v>
      </c>
      <c r="B14" s="92"/>
      <c r="C14" s="92"/>
      <c r="D14" s="92"/>
      <c r="E14" s="92"/>
      <c r="F14" s="92"/>
      <c r="G14" s="92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</row>
    <row r="15" spans="1:39" s="8" customFormat="1" ht="15.75">
      <c r="A15" s="92"/>
      <c r="B15" s="92"/>
      <c r="C15" s="92"/>
      <c r="D15" s="92"/>
      <c r="E15" s="92"/>
      <c r="F15" s="92"/>
      <c r="G15" s="92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</row>
    <row r="16" spans="1:39" s="8" customFormat="1" ht="15">
      <c r="A16" s="69"/>
      <c r="B16" s="69"/>
      <c r="C16" s="69"/>
      <c r="D16" s="73"/>
      <c r="E16" s="73"/>
      <c r="F16" s="73"/>
      <c r="G16" s="73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</row>
    <row r="17" spans="1:39" s="8" customFormat="1">
      <c r="A17" s="69"/>
      <c r="B17" s="69"/>
      <c r="C17" s="69"/>
      <c r="D17" s="74"/>
      <c r="E17" s="74"/>
      <c r="F17" s="74"/>
      <c r="G17" s="74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</row>
    <row r="18" spans="1:39" s="8" customFormat="1" ht="15.75">
      <c r="A18" s="97" t="s">
        <v>130</v>
      </c>
      <c r="B18" s="97"/>
      <c r="C18" s="97"/>
      <c r="D18" s="97"/>
      <c r="E18" s="75"/>
      <c r="F18" s="75"/>
      <c r="G18" s="76" t="s">
        <v>131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</row>
    <row r="19" spans="1:39" s="8" customFormat="1" ht="18">
      <c r="A19" s="98" t="s">
        <v>140</v>
      </c>
      <c r="B19" s="98"/>
      <c r="C19" s="98"/>
      <c r="D19" s="98"/>
      <c r="E19" s="77"/>
      <c r="F19" s="77"/>
      <c r="G19" s="86">
        <v>56411034.57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</row>
    <row r="20" spans="1:39" s="8" customFormat="1" ht="18">
      <c r="A20" s="98" t="s">
        <v>132</v>
      </c>
      <c r="B20" s="98"/>
      <c r="C20" s="98"/>
      <c r="D20" s="98"/>
      <c r="E20" s="77"/>
      <c r="F20" s="79"/>
      <c r="G20" s="87">
        <v>17942779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</row>
    <row r="21" spans="1:39" s="8" customFormat="1" ht="18">
      <c r="A21" s="99" t="s">
        <v>133</v>
      </c>
      <c r="B21" s="99"/>
      <c r="C21" s="99"/>
      <c r="D21" s="99"/>
      <c r="E21" s="79"/>
      <c r="F21" s="79"/>
      <c r="G21" s="80">
        <f>SUM(G19:G20)</f>
        <v>74353813.569999993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</row>
    <row r="22" spans="1:39" s="8" customFormat="1" ht="30" customHeight="1">
      <c r="A22" s="81"/>
      <c r="B22" s="81"/>
      <c r="C22" s="81"/>
      <c r="D22" s="82"/>
      <c r="E22" s="79"/>
      <c r="F22" s="79"/>
      <c r="G22" s="7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</row>
    <row r="23" spans="1:39" s="8" customFormat="1" ht="18">
      <c r="A23" s="99" t="s">
        <v>134</v>
      </c>
      <c r="B23" s="99"/>
      <c r="C23" s="81"/>
      <c r="D23" s="79"/>
      <c r="E23" s="79"/>
      <c r="F23" s="79"/>
      <c r="G23" s="7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</row>
    <row r="24" spans="1:39" s="8" customFormat="1" ht="18">
      <c r="A24" s="95" t="s">
        <v>135</v>
      </c>
      <c r="B24" s="95"/>
      <c r="C24" s="95"/>
      <c r="D24" s="95"/>
      <c r="E24" s="79"/>
      <c r="F24" s="78"/>
      <c r="G24" s="78">
        <v>9013175.3999999985</v>
      </c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s="8" customFormat="1" ht="18.75" thickBot="1">
      <c r="A25" s="96" t="s">
        <v>137</v>
      </c>
      <c r="B25" s="96"/>
      <c r="C25" s="96"/>
      <c r="D25" s="96"/>
      <c r="E25" s="78"/>
      <c r="F25" s="82"/>
      <c r="G25" s="83">
        <f>+G21-G24</f>
        <v>65340638.169999994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1:39" s="8" customFormat="1" ht="30" customHeight="1" thickTop="1">
      <c r="A26" s="96"/>
      <c r="B26" s="96"/>
      <c r="C26" s="96"/>
      <c r="D26" s="84"/>
      <c r="E26" s="82"/>
      <c r="F26" s="84"/>
      <c r="G26" s="85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1:39" s="8" customFormat="1" ht="15.75">
      <c r="A27" s="69"/>
      <c r="B27" s="69"/>
      <c r="C27" s="69"/>
      <c r="D27" s="69"/>
      <c r="E27" s="84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37" right="0.42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AB102"/>
  <sheetViews>
    <sheetView tabSelected="1" topLeftCell="E70" workbookViewId="0">
      <selection activeCell="P94" sqref="P94"/>
    </sheetView>
  </sheetViews>
  <sheetFormatPr defaultRowHeight="14.25"/>
  <cols>
    <col min="1" max="1" width="5.5703125" style="13" bestFit="1" customWidth="1"/>
    <col min="2" max="2" width="7.85546875" style="13" bestFit="1" customWidth="1"/>
    <col min="3" max="3" width="8.42578125" style="13" customWidth="1"/>
    <col min="4" max="4" width="11.85546875" style="13" bestFit="1" customWidth="1"/>
    <col min="5" max="5" width="9.42578125" style="13" customWidth="1"/>
    <col min="6" max="7" width="0.140625" style="13" hidden="1" customWidth="1"/>
    <col min="8" max="8" width="24" style="13" customWidth="1"/>
    <col min="9" max="9" width="0" style="13" hidden="1" customWidth="1"/>
    <col min="10" max="10" width="30.85546875" style="13" customWidth="1"/>
    <col min="11" max="11" width="0" style="13" hidden="1" customWidth="1"/>
    <col min="12" max="12" width="17.28515625" style="13" hidden="1" customWidth="1"/>
    <col min="13" max="13" width="0" style="13" hidden="1" customWidth="1"/>
    <col min="14" max="14" width="16.140625" style="20" bestFit="1" customWidth="1"/>
    <col min="15" max="15" width="17.5703125" style="13" bestFit="1" customWidth="1"/>
    <col min="16" max="16" width="12.28515625" style="13" customWidth="1"/>
    <col min="17" max="17" width="52" style="13" customWidth="1"/>
    <col min="18" max="18" width="14.28515625" style="13" bestFit="1" customWidth="1"/>
    <col min="19" max="16384" width="9.140625" style="13"/>
  </cols>
  <sheetData>
    <row r="6" spans="1:28" ht="15.7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4"/>
      <c r="P6" s="14"/>
    </row>
    <row r="7" spans="1:28" ht="15.75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1"/>
      <c r="P7" s="11"/>
    </row>
    <row r="8" spans="1:28" ht="15.75" customHeight="1">
      <c r="A8" s="103" t="s">
        <v>139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1"/>
      <c r="P8" s="11"/>
    </row>
    <row r="9" spans="1:28" ht="16.5" thickBot="1">
      <c r="A9" s="104" t="s">
        <v>2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1"/>
      <c r="P9" s="11"/>
    </row>
    <row r="10" spans="1:28" s="19" customFormat="1" ht="13.5" thickTop="1">
      <c r="A10" s="102" t="s">
        <v>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30"/>
      <c r="L10" s="30"/>
      <c r="M10" s="31"/>
      <c r="N10" s="32"/>
      <c r="O10" s="32">
        <v>56411034.57</v>
      </c>
    </row>
    <row r="11" spans="1:28" s="19" customFormat="1" ht="12.75">
      <c r="A11" s="102" t="s">
        <v>4</v>
      </c>
      <c r="B11" s="102"/>
      <c r="C11" s="102"/>
      <c r="D11" s="102"/>
      <c r="E11" s="102"/>
      <c r="F11" s="102"/>
      <c r="G11" s="102"/>
      <c r="H11" s="102"/>
      <c r="I11" s="30"/>
      <c r="J11" s="30"/>
      <c r="K11" s="30"/>
      <c r="L11" s="30"/>
      <c r="M11" s="30"/>
      <c r="N11" s="32"/>
      <c r="O11" s="63">
        <v>17942779</v>
      </c>
    </row>
    <row r="12" spans="1:28" s="19" customFormat="1" ht="12.75">
      <c r="A12" s="106" t="s">
        <v>5</v>
      </c>
      <c r="B12" s="106"/>
      <c r="C12" s="106"/>
      <c r="D12" s="106"/>
      <c r="E12" s="106"/>
      <c r="F12" s="106"/>
      <c r="G12" s="106"/>
      <c r="H12" s="16"/>
      <c r="I12" s="16"/>
      <c r="J12" s="16"/>
      <c r="K12" s="16"/>
      <c r="L12" s="16"/>
      <c r="M12" s="16"/>
      <c r="N12" s="18"/>
      <c r="O12" s="62">
        <f>SUM(O10:O11)</f>
        <v>74353813.569999993</v>
      </c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5.75">
      <c r="A13" s="21"/>
      <c r="B13" s="21"/>
      <c r="C13" s="21"/>
      <c r="D13" s="21"/>
      <c r="E13" s="21"/>
      <c r="F13" s="21"/>
      <c r="G13" s="21"/>
      <c r="H13" s="10"/>
      <c r="I13" s="10"/>
      <c r="J13" s="10"/>
      <c r="K13" s="10"/>
      <c r="L13" s="10"/>
      <c r="M13" s="10"/>
      <c r="N13" s="12"/>
      <c r="O13" s="10"/>
    </row>
    <row r="14" spans="1:28" ht="15">
      <c r="A14" s="22"/>
      <c r="B14" s="22"/>
      <c r="C14" s="22"/>
      <c r="D14" s="22"/>
      <c r="E14" s="22"/>
      <c r="F14" s="22"/>
      <c r="G14" s="22"/>
      <c r="H14" s="119" t="s">
        <v>105</v>
      </c>
      <c r="I14" s="120"/>
      <c r="J14" s="120"/>
      <c r="K14" s="22"/>
      <c r="L14" s="22"/>
      <c r="M14" s="22"/>
      <c r="N14" s="23"/>
    </row>
    <row r="15" spans="1:28" ht="15.75">
      <c r="A15" s="24" t="s">
        <v>125</v>
      </c>
      <c r="B15" s="24" t="s">
        <v>106</v>
      </c>
      <c r="C15" s="24" t="s">
        <v>107</v>
      </c>
      <c r="D15" s="24" t="s">
        <v>108</v>
      </c>
      <c r="E15" s="24" t="s">
        <v>124</v>
      </c>
      <c r="F15" s="22"/>
      <c r="G15" s="22"/>
      <c r="H15" s="119" t="s">
        <v>109</v>
      </c>
      <c r="I15" s="120"/>
      <c r="J15" s="120"/>
      <c r="K15" s="22"/>
      <c r="L15" s="22"/>
      <c r="M15" s="22"/>
      <c r="N15" s="5">
        <v>2014</v>
      </c>
    </row>
    <row r="16" spans="1:28" ht="15">
      <c r="A16" s="24"/>
      <c r="B16" s="24"/>
      <c r="C16" s="24"/>
      <c r="D16" s="24"/>
      <c r="E16" s="24"/>
      <c r="F16" s="22"/>
      <c r="G16" s="22"/>
      <c r="H16" s="121"/>
      <c r="I16" s="121"/>
      <c r="J16" s="121"/>
      <c r="K16" s="22"/>
      <c r="L16" s="22"/>
      <c r="M16" s="22"/>
      <c r="N16" s="23"/>
    </row>
    <row r="17" spans="1:28" s="15" customFormat="1" ht="15.75">
      <c r="A17" s="33">
        <v>2</v>
      </c>
      <c r="B17" s="26"/>
      <c r="C17" s="26"/>
      <c r="D17" s="26"/>
      <c r="E17" s="26" t="s">
        <v>6</v>
      </c>
      <c r="F17" s="107"/>
      <c r="G17" s="108"/>
      <c r="H17" s="109"/>
      <c r="I17" s="109"/>
      <c r="J17" s="109"/>
      <c r="K17" s="109"/>
      <c r="L17" s="109"/>
      <c r="N17" s="34"/>
      <c r="O17" s="25"/>
    </row>
    <row r="18" spans="1:28" s="26" customFormat="1" ht="15.75" customHeight="1">
      <c r="A18" s="39"/>
      <c r="B18" s="41">
        <v>2.1</v>
      </c>
      <c r="C18" s="39"/>
      <c r="D18" s="39"/>
      <c r="E18" s="39"/>
      <c r="F18" s="107"/>
      <c r="G18" s="35" t="s">
        <v>7</v>
      </c>
      <c r="H18" s="110" t="s">
        <v>7</v>
      </c>
      <c r="I18" s="111"/>
      <c r="J18" s="111"/>
      <c r="K18" s="111"/>
      <c r="L18" s="111"/>
      <c r="M18" s="39"/>
      <c r="N18" s="40">
        <f>+N19+N26+N28+N31</f>
        <v>1635310.67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</row>
    <row r="19" spans="1:28" s="19" customFormat="1" ht="15" customHeight="1">
      <c r="B19" s="43"/>
      <c r="C19" s="44" t="s">
        <v>8</v>
      </c>
      <c r="D19" s="43"/>
      <c r="E19" s="43"/>
      <c r="F19" s="107"/>
      <c r="G19" s="44" t="s">
        <v>9</v>
      </c>
      <c r="H19" s="112" t="s">
        <v>9</v>
      </c>
      <c r="I19" s="113"/>
      <c r="J19" s="113"/>
      <c r="K19" s="113"/>
      <c r="L19" s="113"/>
      <c r="N19" s="45">
        <f>+N21+N23+N25</f>
        <v>435879.27</v>
      </c>
    </row>
    <row r="20" spans="1:28" s="19" customFormat="1" ht="12.75">
      <c r="B20" s="43"/>
      <c r="C20" s="44"/>
      <c r="D20" s="43" t="s">
        <v>10</v>
      </c>
      <c r="E20" s="43"/>
      <c r="F20" s="43"/>
      <c r="G20" s="44"/>
      <c r="H20" s="112" t="s">
        <v>123</v>
      </c>
      <c r="I20" s="113"/>
      <c r="J20" s="113"/>
      <c r="K20" s="113"/>
      <c r="L20" s="113"/>
      <c r="N20" s="45">
        <v>190000</v>
      </c>
      <c r="O20" s="43"/>
    </row>
    <row r="21" spans="1:28" s="19" customFormat="1" ht="12.75">
      <c r="E21" s="31" t="s">
        <v>11</v>
      </c>
      <c r="G21" s="114" t="s">
        <v>12</v>
      </c>
      <c r="H21" s="115"/>
      <c r="I21" s="115"/>
      <c r="J21" s="115"/>
      <c r="K21" s="115"/>
      <c r="L21" s="115"/>
      <c r="N21" s="46">
        <v>190000</v>
      </c>
      <c r="O21" s="43"/>
      <c r="P21" s="1"/>
      <c r="Q21" s="1"/>
      <c r="R21" s="47"/>
    </row>
    <row r="22" spans="1:28" s="43" customFormat="1" ht="12.75">
      <c r="D22" s="43" t="s">
        <v>13</v>
      </c>
      <c r="E22" s="17"/>
      <c r="G22" s="44"/>
      <c r="H22" s="106" t="s">
        <v>14</v>
      </c>
      <c r="I22" s="106"/>
      <c r="J22" s="106"/>
      <c r="N22" s="52">
        <v>66322.210000000006</v>
      </c>
      <c r="P22" s="2"/>
      <c r="Q22" s="2"/>
      <c r="R22" s="53"/>
    </row>
    <row r="23" spans="1:28" s="19" customFormat="1" ht="12.75">
      <c r="E23" s="31" t="s">
        <v>15</v>
      </c>
      <c r="G23" s="50"/>
      <c r="H23" s="116" t="s">
        <v>14</v>
      </c>
      <c r="I23" s="117"/>
      <c r="J23" s="117"/>
      <c r="K23" s="117"/>
      <c r="L23" s="117"/>
      <c r="M23" s="117"/>
      <c r="N23" s="4">
        <v>66322.210000000006</v>
      </c>
      <c r="O23" s="43"/>
      <c r="P23" s="1"/>
      <c r="Q23" s="1"/>
      <c r="R23" s="47"/>
    </row>
    <row r="24" spans="1:28" s="43" customFormat="1" ht="12.75">
      <c r="D24" s="43" t="s">
        <v>16</v>
      </c>
      <c r="E24" s="17"/>
      <c r="G24" s="44"/>
      <c r="H24" s="118" t="s">
        <v>17</v>
      </c>
      <c r="I24" s="118"/>
      <c r="J24" s="118"/>
      <c r="K24" s="48"/>
      <c r="L24" s="48"/>
      <c r="M24" s="48"/>
      <c r="N24" s="52">
        <v>179557.06</v>
      </c>
      <c r="P24" s="2"/>
      <c r="Q24" s="2"/>
      <c r="R24" s="53"/>
    </row>
    <row r="25" spans="1:28" s="19" customFormat="1" ht="12.75">
      <c r="E25" s="31" t="s">
        <v>18</v>
      </c>
      <c r="G25" s="50"/>
      <c r="H25" s="114" t="s">
        <v>19</v>
      </c>
      <c r="I25" s="115"/>
      <c r="J25" s="115"/>
      <c r="K25" s="115"/>
      <c r="L25" s="115"/>
      <c r="M25" s="115"/>
      <c r="N25" s="4">
        <v>179557.06</v>
      </c>
      <c r="O25" s="43"/>
      <c r="P25" s="1"/>
      <c r="Q25" s="1"/>
      <c r="R25" s="47"/>
    </row>
    <row r="26" spans="1:28" s="43" customFormat="1" ht="12.75">
      <c r="C26" s="43" t="s">
        <v>20</v>
      </c>
      <c r="E26" s="17"/>
      <c r="G26" s="44"/>
      <c r="H26" s="105" t="s">
        <v>21</v>
      </c>
      <c r="I26" s="105"/>
      <c r="J26" s="105"/>
      <c r="K26" s="49"/>
      <c r="L26" s="49"/>
      <c r="M26" s="49"/>
      <c r="N26" s="52">
        <v>15400</v>
      </c>
      <c r="P26" s="2"/>
      <c r="Q26" s="2"/>
      <c r="R26" s="53"/>
    </row>
    <row r="27" spans="1:28" s="19" customFormat="1" ht="12.75">
      <c r="D27" s="19" t="s">
        <v>22</v>
      </c>
      <c r="E27" s="31"/>
      <c r="G27" s="50"/>
      <c r="H27" s="114" t="s">
        <v>23</v>
      </c>
      <c r="I27" s="115"/>
      <c r="J27" s="115"/>
      <c r="K27" s="115"/>
      <c r="L27" s="115"/>
      <c r="M27" s="115"/>
      <c r="N27" s="46">
        <v>15400</v>
      </c>
      <c r="O27" s="43"/>
      <c r="P27" s="1"/>
      <c r="Q27" s="1"/>
      <c r="R27" s="47"/>
    </row>
    <row r="28" spans="1:28" s="43" customFormat="1" ht="12.75">
      <c r="C28" s="43" t="s">
        <v>24</v>
      </c>
      <c r="E28" s="17"/>
      <c r="G28" s="44"/>
      <c r="H28" s="112" t="s">
        <v>25</v>
      </c>
      <c r="I28" s="113"/>
      <c r="J28" s="113"/>
      <c r="K28" s="113"/>
      <c r="L28" s="113"/>
      <c r="M28" s="113"/>
      <c r="N28" s="45">
        <f>SUM(N30)</f>
        <v>44250</v>
      </c>
      <c r="P28" s="1"/>
      <c r="Q28" s="1"/>
      <c r="R28" s="47"/>
    </row>
    <row r="29" spans="1:28" s="19" customFormat="1" ht="12.75">
      <c r="D29" s="19" t="s">
        <v>26</v>
      </c>
      <c r="E29" s="31"/>
      <c r="G29" s="50"/>
      <c r="H29" s="122" t="s">
        <v>27</v>
      </c>
      <c r="I29" s="122"/>
      <c r="J29" s="122"/>
      <c r="K29" s="51"/>
      <c r="L29" s="51"/>
      <c r="M29" s="51"/>
      <c r="N29" s="46">
        <v>44250</v>
      </c>
      <c r="O29" s="43"/>
      <c r="P29" s="1"/>
      <c r="Q29" s="1"/>
      <c r="R29" s="47"/>
    </row>
    <row r="30" spans="1:28" s="19" customFormat="1" ht="12.75">
      <c r="E30" s="31" t="s">
        <v>28</v>
      </c>
      <c r="G30" s="50"/>
      <c r="H30" s="114" t="s">
        <v>29</v>
      </c>
      <c r="I30" s="115"/>
      <c r="J30" s="115"/>
      <c r="K30" s="51"/>
      <c r="L30" s="51"/>
      <c r="N30" s="46">
        <v>44250</v>
      </c>
      <c r="O30" s="43"/>
      <c r="P30" s="1"/>
      <c r="Q30" s="1"/>
      <c r="R30" s="47"/>
    </row>
    <row r="31" spans="1:28" ht="15">
      <c r="B31" s="27"/>
      <c r="C31" s="36" t="s">
        <v>30</v>
      </c>
      <c r="D31" s="27" t="s">
        <v>6</v>
      </c>
      <c r="E31" s="27"/>
      <c r="F31" s="27"/>
      <c r="G31" s="123" t="s">
        <v>31</v>
      </c>
      <c r="H31" s="124"/>
      <c r="I31" s="124"/>
      <c r="J31" s="124"/>
      <c r="K31" s="124"/>
      <c r="L31" s="124"/>
      <c r="N31" s="37">
        <f>SUM(N32:N33)</f>
        <v>1139781.3999999999</v>
      </c>
      <c r="O31" s="43"/>
      <c r="P31" s="28"/>
      <c r="Q31" s="28"/>
      <c r="R31" s="29"/>
    </row>
    <row r="32" spans="1:28" ht="17.25" customHeight="1">
      <c r="E32" s="54" t="s">
        <v>32</v>
      </c>
      <c r="G32" s="125" t="s">
        <v>33</v>
      </c>
      <c r="H32" s="126"/>
      <c r="I32" s="126"/>
      <c r="J32" s="126"/>
      <c r="K32" s="126"/>
      <c r="L32" s="126"/>
      <c r="N32" s="38">
        <v>518846.95</v>
      </c>
      <c r="O32" s="43" t="s">
        <v>6</v>
      </c>
      <c r="P32" s="28"/>
      <c r="Q32" s="28"/>
      <c r="R32" s="29"/>
    </row>
    <row r="33" spans="1:18" ht="17.25" customHeight="1">
      <c r="E33" s="54" t="s">
        <v>34</v>
      </c>
      <c r="G33" s="125" t="s">
        <v>35</v>
      </c>
      <c r="H33" s="126"/>
      <c r="I33" s="126"/>
      <c r="J33" s="126"/>
      <c r="K33" s="126"/>
      <c r="L33" s="126"/>
      <c r="N33" s="38">
        <v>620934.44999999995</v>
      </c>
      <c r="O33" s="43"/>
      <c r="P33" s="28"/>
      <c r="Q33" s="28"/>
      <c r="R33" s="29"/>
    </row>
    <row r="34" spans="1:18" ht="17.25" customHeight="1">
      <c r="E34" s="54"/>
      <c r="G34" s="54"/>
      <c r="H34" s="64"/>
      <c r="I34" s="64"/>
      <c r="J34" s="64"/>
      <c r="K34" s="64"/>
      <c r="L34" s="64"/>
      <c r="N34" s="38"/>
      <c r="O34" s="66">
        <f>N18</f>
        <v>1635310.67</v>
      </c>
      <c r="P34" s="28"/>
      <c r="Q34" s="28"/>
      <c r="R34" s="29"/>
    </row>
    <row r="35" spans="1:18" s="26" customFormat="1" ht="15.75">
      <c r="A35" s="39"/>
      <c r="B35" s="42">
        <v>2.2000000000000002</v>
      </c>
      <c r="C35" s="39"/>
      <c r="D35" s="39"/>
      <c r="E35" s="39"/>
      <c r="F35" s="39"/>
      <c r="G35" s="110" t="s">
        <v>36</v>
      </c>
      <c r="H35" s="111"/>
      <c r="I35" s="111"/>
      <c r="J35" s="111"/>
      <c r="K35" s="111"/>
      <c r="L35" s="111"/>
      <c r="M35" s="39"/>
      <c r="N35" s="40">
        <f>N36+N39+N41+N43+N45+N48</f>
        <v>5368267.4399999995</v>
      </c>
      <c r="O35" s="43"/>
      <c r="P35" s="28"/>
      <c r="Q35" s="28"/>
      <c r="R35" s="29"/>
    </row>
    <row r="36" spans="1:18" s="27" customFormat="1" ht="15">
      <c r="A36" s="43"/>
      <c r="B36" s="43"/>
      <c r="C36" s="43" t="s">
        <v>37</v>
      </c>
      <c r="D36" s="43"/>
      <c r="E36" s="43"/>
      <c r="F36" s="43"/>
      <c r="G36" s="112" t="s">
        <v>38</v>
      </c>
      <c r="H36" s="113"/>
      <c r="I36" s="113"/>
      <c r="J36" s="113"/>
      <c r="K36" s="113"/>
      <c r="L36" s="113"/>
      <c r="M36" s="43"/>
      <c r="N36" s="45">
        <f>SUM(N37:N38)</f>
        <v>166720.89000000001</v>
      </c>
      <c r="O36" s="43"/>
      <c r="P36" s="55"/>
      <c r="Q36" s="55"/>
      <c r="R36" s="56"/>
    </row>
    <row r="37" spans="1:18" s="19" customFormat="1" ht="15" customHeight="1">
      <c r="E37" s="57" t="s">
        <v>39</v>
      </c>
      <c r="G37" s="127" t="s">
        <v>40</v>
      </c>
      <c r="H37" s="117"/>
      <c r="I37" s="117"/>
      <c r="J37" s="117"/>
      <c r="K37" s="117"/>
      <c r="L37" s="117"/>
      <c r="M37" s="58"/>
      <c r="N37" s="4">
        <v>11389.98</v>
      </c>
      <c r="O37" s="43"/>
      <c r="P37" s="1"/>
      <c r="Q37" s="1"/>
      <c r="R37" s="47"/>
    </row>
    <row r="38" spans="1:18" s="19" customFormat="1" ht="19.5" customHeight="1">
      <c r="E38" s="57" t="s">
        <v>41</v>
      </c>
      <c r="G38" s="127" t="s">
        <v>42</v>
      </c>
      <c r="H38" s="117"/>
      <c r="I38" s="117"/>
      <c r="J38" s="117"/>
      <c r="K38" s="117"/>
      <c r="L38" s="117"/>
      <c r="M38" s="58"/>
      <c r="N38" s="4">
        <v>155330.91</v>
      </c>
      <c r="O38" s="43" t="s">
        <v>6</v>
      </c>
      <c r="P38" s="1"/>
      <c r="Q38" s="1"/>
      <c r="R38" s="47"/>
    </row>
    <row r="39" spans="1:18">
      <c r="A39" s="19"/>
      <c r="B39" s="43"/>
      <c r="C39" s="44" t="s">
        <v>43</v>
      </c>
      <c r="D39" s="43"/>
      <c r="E39" s="43"/>
      <c r="F39" s="43"/>
      <c r="G39" s="112" t="s">
        <v>44</v>
      </c>
      <c r="H39" s="113"/>
      <c r="I39" s="113"/>
      <c r="J39" s="113"/>
      <c r="K39" s="113"/>
      <c r="L39" s="113"/>
      <c r="M39" s="19"/>
      <c r="N39" s="45">
        <f>N40</f>
        <v>12254</v>
      </c>
      <c r="O39" s="43"/>
      <c r="P39" s="28"/>
      <c r="Q39" s="28"/>
      <c r="R39" s="29"/>
    </row>
    <row r="40" spans="1:18" ht="16.5" customHeight="1">
      <c r="A40" s="19"/>
      <c r="B40" s="19"/>
      <c r="C40" s="19"/>
      <c r="D40" s="19"/>
      <c r="E40" s="50" t="s">
        <v>45</v>
      </c>
      <c r="F40" s="19"/>
      <c r="G40" s="114" t="s">
        <v>46</v>
      </c>
      <c r="H40" s="115"/>
      <c r="I40" s="115"/>
      <c r="J40" s="115"/>
      <c r="K40" s="115"/>
      <c r="L40" s="115"/>
      <c r="M40" s="19"/>
      <c r="N40" s="46">
        <v>12254</v>
      </c>
      <c r="O40" s="43"/>
      <c r="P40" s="28"/>
      <c r="Q40" s="28"/>
      <c r="R40" s="29"/>
    </row>
    <row r="41" spans="1:18" s="27" customFormat="1" ht="16.5" customHeight="1">
      <c r="A41" s="43"/>
      <c r="B41" s="43"/>
      <c r="C41" s="43" t="s">
        <v>47</v>
      </c>
      <c r="D41" s="43"/>
      <c r="E41" s="44"/>
      <c r="F41" s="43"/>
      <c r="G41" s="44"/>
      <c r="H41" s="112" t="s">
        <v>48</v>
      </c>
      <c r="I41" s="113"/>
      <c r="J41" s="113"/>
      <c r="K41" s="49"/>
      <c r="L41" s="49"/>
      <c r="M41" s="43"/>
      <c r="N41" s="45">
        <f>N42</f>
        <v>1375</v>
      </c>
      <c r="O41" s="43"/>
      <c r="P41" s="28"/>
      <c r="Q41" s="28"/>
      <c r="R41" s="29"/>
    </row>
    <row r="42" spans="1:18" ht="16.5" customHeight="1">
      <c r="A42" s="19"/>
      <c r="B42" s="19"/>
      <c r="C42" s="19"/>
      <c r="D42" s="19" t="s">
        <v>49</v>
      </c>
      <c r="E42" s="50"/>
      <c r="F42" s="19"/>
      <c r="G42" s="50"/>
      <c r="H42" s="114" t="s">
        <v>50</v>
      </c>
      <c r="I42" s="115"/>
      <c r="J42" s="115"/>
      <c r="K42" s="51"/>
      <c r="L42" s="51"/>
      <c r="M42" s="19"/>
      <c r="N42" s="46">
        <v>1375</v>
      </c>
      <c r="O42" s="43"/>
      <c r="P42" s="28"/>
      <c r="Q42" s="28"/>
      <c r="R42" s="29"/>
    </row>
    <row r="43" spans="1:18" s="27" customFormat="1" ht="16.5" customHeight="1">
      <c r="A43" s="43"/>
      <c r="B43" s="43"/>
      <c r="C43" s="43" t="s">
        <v>51</v>
      </c>
      <c r="D43" s="43"/>
      <c r="E43" s="44"/>
      <c r="F43" s="43"/>
      <c r="G43" s="44"/>
      <c r="H43" s="112" t="s">
        <v>52</v>
      </c>
      <c r="I43" s="113"/>
      <c r="J43" s="113"/>
      <c r="K43" s="49"/>
      <c r="L43" s="49"/>
      <c r="M43" s="43"/>
      <c r="N43" s="45">
        <f>N44</f>
        <v>12300</v>
      </c>
      <c r="O43" s="43"/>
      <c r="P43" s="28"/>
      <c r="Q43" s="28"/>
      <c r="R43" s="29"/>
    </row>
    <row r="44" spans="1:18" ht="16.5" customHeight="1">
      <c r="A44" s="19"/>
      <c r="B44" s="19"/>
      <c r="C44" s="19"/>
      <c r="D44" s="19" t="s">
        <v>53</v>
      </c>
      <c r="E44" s="50"/>
      <c r="F44" s="19"/>
      <c r="G44" s="50"/>
      <c r="H44" s="114" t="s">
        <v>54</v>
      </c>
      <c r="I44" s="115"/>
      <c r="J44" s="115"/>
      <c r="K44" s="51"/>
      <c r="L44" s="51"/>
      <c r="M44" s="19"/>
      <c r="N44" s="46">
        <v>12300</v>
      </c>
      <c r="O44" s="43"/>
      <c r="P44" s="28"/>
      <c r="Q44" s="28"/>
      <c r="R44" s="29"/>
    </row>
    <row r="45" spans="1:18" s="27" customFormat="1" ht="32.25" customHeight="1">
      <c r="A45" s="43"/>
      <c r="B45" s="43"/>
      <c r="C45" s="43" t="s">
        <v>55</v>
      </c>
      <c r="D45" s="43"/>
      <c r="E45" s="44"/>
      <c r="F45" s="43"/>
      <c r="G45" s="44"/>
      <c r="H45" s="112" t="s">
        <v>56</v>
      </c>
      <c r="I45" s="113"/>
      <c r="J45" s="113"/>
      <c r="K45" s="113"/>
      <c r="L45" s="113"/>
      <c r="M45" s="113"/>
      <c r="N45" s="45">
        <f>SUM(N46:N47)</f>
        <v>4650917.84</v>
      </c>
      <c r="O45" s="43"/>
      <c r="P45" s="28"/>
      <c r="Q45" s="28"/>
      <c r="R45" s="29"/>
    </row>
    <row r="46" spans="1:18" ht="16.5" customHeight="1">
      <c r="A46" s="19"/>
      <c r="B46" s="19"/>
      <c r="C46" s="19"/>
      <c r="D46" s="19" t="s">
        <v>57</v>
      </c>
      <c r="E46" s="50"/>
      <c r="F46" s="19"/>
      <c r="G46" s="50"/>
      <c r="H46" s="114" t="s">
        <v>58</v>
      </c>
      <c r="I46" s="115"/>
      <c r="J46" s="115"/>
      <c r="K46" s="115"/>
      <c r="L46" s="115"/>
      <c r="M46" s="115"/>
      <c r="N46" s="46">
        <v>4649187.84</v>
      </c>
      <c r="O46" s="43"/>
      <c r="P46" s="28"/>
      <c r="Q46" s="28"/>
      <c r="R46" s="29"/>
    </row>
    <row r="47" spans="1:18" ht="16.5" customHeight="1">
      <c r="A47" s="19"/>
      <c r="B47" s="19"/>
      <c r="C47" s="19"/>
      <c r="D47" s="19"/>
      <c r="E47" s="50" t="s">
        <v>59</v>
      </c>
      <c r="F47" s="19"/>
      <c r="G47" s="50"/>
      <c r="H47" s="114" t="s">
        <v>60</v>
      </c>
      <c r="I47" s="115"/>
      <c r="J47" s="115"/>
      <c r="K47" s="115"/>
      <c r="L47" s="115"/>
      <c r="M47" s="115"/>
      <c r="N47" s="4">
        <v>1730</v>
      </c>
      <c r="O47" s="43"/>
      <c r="P47" s="28"/>
      <c r="Q47" s="28"/>
      <c r="R47" s="29"/>
    </row>
    <row r="48" spans="1:18">
      <c r="A48" s="19"/>
      <c r="B48" s="43"/>
      <c r="C48" s="44" t="s">
        <v>61</v>
      </c>
      <c r="D48" s="43"/>
      <c r="E48" s="43"/>
      <c r="F48" s="43"/>
      <c r="G48" s="112" t="s">
        <v>62</v>
      </c>
      <c r="H48" s="113"/>
      <c r="I48" s="113"/>
      <c r="J48" s="113"/>
      <c r="K48" s="113"/>
      <c r="L48" s="113"/>
      <c r="M48" s="19"/>
      <c r="N48" s="45">
        <f>SUM(N49:N51)</f>
        <v>524699.71</v>
      </c>
      <c r="O48" s="43"/>
      <c r="P48" s="28"/>
      <c r="Q48" s="28"/>
      <c r="R48" s="29"/>
    </row>
    <row r="49" spans="1:18">
      <c r="A49" s="19"/>
      <c r="B49" s="19"/>
      <c r="C49" s="50"/>
      <c r="D49" s="19" t="s">
        <v>63</v>
      </c>
      <c r="E49" s="19"/>
      <c r="F49" s="19"/>
      <c r="G49" s="50"/>
      <c r="H49" s="114" t="s">
        <v>64</v>
      </c>
      <c r="I49" s="115"/>
      <c r="J49" s="115"/>
      <c r="K49" s="115"/>
      <c r="L49" s="115"/>
      <c r="M49" s="115"/>
      <c r="N49" s="4">
        <v>18890.669999999998</v>
      </c>
      <c r="O49" s="43"/>
      <c r="P49" s="28"/>
      <c r="Q49" s="28"/>
      <c r="R49" s="29"/>
    </row>
    <row r="50" spans="1:18">
      <c r="A50" s="19"/>
      <c r="B50" s="19"/>
      <c r="C50" s="19"/>
      <c r="D50" s="50" t="s">
        <v>65</v>
      </c>
      <c r="E50" s="19"/>
      <c r="F50" s="19"/>
      <c r="G50" s="114" t="s">
        <v>66</v>
      </c>
      <c r="H50" s="115"/>
      <c r="I50" s="115"/>
      <c r="J50" s="115"/>
      <c r="K50" s="115"/>
      <c r="L50" s="115"/>
      <c r="M50" s="19"/>
      <c r="N50" s="4">
        <v>495225.24</v>
      </c>
      <c r="O50" s="43"/>
      <c r="P50" s="28"/>
      <c r="Q50" s="28"/>
      <c r="R50" s="29"/>
    </row>
    <row r="51" spans="1:18" ht="15.75" customHeight="1">
      <c r="A51" s="19"/>
      <c r="B51" s="19"/>
      <c r="C51" s="19"/>
      <c r="D51" s="19"/>
      <c r="E51" s="50" t="s">
        <v>67</v>
      </c>
      <c r="F51" s="19"/>
      <c r="G51" s="114" t="s">
        <v>68</v>
      </c>
      <c r="H51" s="115"/>
      <c r="I51" s="115"/>
      <c r="J51" s="115"/>
      <c r="K51" s="115"/>
      <c r="L51" s="115"/>
      <c r="M51" s="19"/>
      <c r="N51" s="4">
        <v>10583.8</v>
      </c>
      <c r="O51" s="43"/>
      <c r="P51" s="28"/>
      <c r="Q51" s="28"/>
      <c r="R51" s="29"/>
    </row>
    <row r="52" spans="1:18" ht="15.75" customHeight="1">
      <c r="A52" s="19"/>
      <c r="B52" s="19"/>
      <c r="C52" s="19"/>
      <c r="D52" s="19"/>
      <c r="E52" s="50"/>
      <c r="F52" s="19"/>
      <c r="G52" s="50"/>
      <c r="H52" s="51"/>
      <c r="I52" s="51"/>
      <c r="J52" s="51"/>
      <c r="K52" s="51"/>
      <c r="L52" s="51"/>
      <c r="M52" s="19"/>
      <c r="N52" s="4"/>
      <c r="O52" s="66">
        <f>N35</f>
        <v>5368267.4399999995</v>
      </c>
      <c r="P52" s="28"/>
      <c r="Q52" s="28"/>
      <c r="R52" s="29"/>
    </row>
    <row r="53" spans="1:18" s="26" customFormat="1" ht="15.75">
      <c r="A53" s="39"/>
      <c r="B53" s="42">
        <v>2.2999999999999998</v>
      </c>
      <c r="C53" s="39"/>
      <c r="D53" s="39"/>
      <c r="E53" s="39"/>
      <c r="F53" s="39"/>
      <c r="G53" s="110" t="s">
        <v>69</v>
      </c>
      <c r="H53" s="111"/>
      <c r="I53" s="111"/>
      <c r="J53" s="111"/>
      <c r="K53" s="111"/>
      <c r="L53" s="111"/>
      <c r="M53" s="39"/>
      <c r="N53" s="40">
        <f>N55+N57+N60+N63+N54</f>
        <v>766306.65</v>
      </c>
      <c r="O53" s="43"/>
      <c r="P53" s="28"/>
      <c r="Q53" s="28"/>
      <c r="R53" s="29"/>
    </row>
    <row r="54" spans="1:18">
      <c r="A54" s="19"/>
      <c r="B54" s="60"/>
      <c r="C54" s="19"/>
      <c r="D54" s="19"/>
      <c r="E54" s="19" t="s">
        <v>70</v>
      </c>
      <c r="F54" s="19"/>
      <c r="G54" s="50"/>
      <c r="H54" s="128" t="s">
        <v>71</v>
      </c>
      <c r="I54" s="128"/>
      <c r="J54" s="128"/>
      <c r="K54" s="51"/>
      <c r="L54" s="51"/>
      <c r="M54" s="19"/>
      <c r="N54" s="46">
        <v>251054.52</v>
      </c>
      <c r="O54" s="43" t="s">
        <v>6</v>
      </c>
      <c r="P54" s="28"/>
      <c r="Q54" s="28"/>
      <c r="R54" s="29"/>
    </row>
    <row r="55" spans="1:18">
      <c r="A55" s="19"/>
      <c r="B55" s="59"/>
      <c r="C55" s="43" t="s">
        <v>72</v>
      </c>
      <c r="D55" s="43"/>
      <c r="E55" s="43"/>
      <c r="F55" s="43"/>
      <c r="G55" s="44"/>
      <c r="H55" s="129" t="s">
        <v>73</v>
      </c>
      <c r="I55" s="129"/>
      <c r="J55" s="129"/>
      <c r="K55" s="49"/>
      <c r="L55" s="49"/>
      <c r="M55" s="19"/>
      <c r="N55" s="45">
        <f>N56</f>
        <v>2992.5</v>
      </c>
      <c r="O55" s="43"/>
      <c r="P55" s="28"/>
      <c r="Q55" s="28"/>
      <c r="R55" s="29"/>
    </row>
    <row r="56" spans="1:18">
      <c r="A56" s="19"/>
      <c r="B56" s="60"/>
      <c r="C56" s="19"/>
      <c r="D56" s="19" t="s">
        <v>74</v>
      </c>
      <c r="E56" s="19"/>
      <c r="F56" s="19"/>
      <c r="G56" s="50"/>
      <c r="H56" s="128" t="s">
        <v>75</v>
      </c>
      <c r="I56" s="128"/>
      <c r="J56" s="128"/>
      <c r="K56" s="51"/>
      <c r="L56" s="51"/>
      <c r="M56" s="19"/>
      <c r="N56" s="4">
        <v>2992.5</v>
      </c>
      <c r="O56" s="43"/>
      <c r="P56" s="28"/>
      <c r="Q56" s="28"/>
      <c r="R56" s="29"/>
    </row>
    <row r="57" spans="1:18" ht="15" customHeight="1">
      <c r="A57" s="19"/>
      <c r="B57" s="43"/>
      <c r="C57" s="44" t="s">
        <v>76</v>
      </c>
      <c r="D57" s="43"/>
      <c r="E57" s="43"/>
      <c r="F57" s="43"/>
      <c r="G57" s="112" t="s">
        <v>77</v>
      </c>
      <c r="H57" s="112"/>
      <c r="I57" s="112"/>
      <c r="J57" s="112"/>
      <c r="K57" s="112"/>
      <c r="L57" s="112"/>
      <c r="M57" s="19"/>
      <c r="N57" s="45">
        <f>N58+N59</f>
        <v>81521.83</v>
      </c>
      <c r="O57" s="43"/>
    </row>
    <row r="58" spans="1:18">
      <c r="A58" s="19"/>
      <c r="B58" s="19"/>
      <c r="C58" s="19"/>
      <c r="D58" s="50" t="s">
        <v>78</v>
      </c>
      <c r="E58" s="19"/>
      <c r="F58" s="19"/>
      <c r="G58" s="114" t="s">
        <v>79</v>
      </c>
      <c r="H58" s="115"/>
      <c r="I58" s="115"/>
      <c r="J58" s="115"/>
      <c r="K58" s="115"/>
      <c r="L58" s="115"/>
      <c r="M58" s="19"/>
      <c r="N58" s="4">
        <v>66121.83</v>
      </c>
      <c r="O58" s="43"/>
    </row>
    <row r="59" spans="1:18">
      <c r="A59" s="19"/>
      <c r="B59" s="19"/>
      <c r="C59" s="19"/>
      <c r="D59" s="19" t="s">
        <v>80</v>
      </c>
      <c r="E59" s="50"/>
      <c r="F59" s="19"/>
      <c r="G59" s="114" t="s">
        <v>81</v>
      </c>
      <c r="H59" s="115"/>
      <c r="I59" s="115"/>
      <c r="J59" s="115"/>
      <c r="K59" s="115"/>
      <c r="L59" s="115"/>
      <c r="M59" s="19"/>
      <c r="N59" s="4">
        <v>15400</v>
      </c>
      <c r="O59" s="43"/>
    </row>
    <row r="60" spans="1:18">
      <c r="A60" s="19"/>
      <c r="B60" s="43"/>
      <c r="C60" s="44" t="s">
        <v>82</v>
      </c>
      <c r="D60" s="43"/>
      <c r="E60" s="43"/>
      <c r="F60" s="43"/>
      <c r="G60" s="112" t="s">
        <v>83</v>
      </c>
      <c r="H60" s="113"/>
      <c r="I60" s="113"/>
      <c r="J60" s="113"/>
      <c r="K60" s="113"/>
      <c r="L60" s="113"/>
      <c r="M60" s="19"/>
      <c r="N60" s="45">
        <f>N61+N62</f>
        <v>424610.8</v>
      </c>
      <c r="O60" s="43"/>
    </row>
    <row r="61" spans="1:18">
      <c r="A61" s="19"/>
      <c r="B61" s="19"/>
      <c r="C61" s="19"/>
      <c r="D61" s="50"/>
      <c r="E61" s="31" t="s">
        <v>84</v>
      </c>
      <c r="F61" s="31" t="s">
        <v>85</v>
      </c>
      <c r="G61" s="31"/>
      <c r="H61" s="114" t="s">
        <v>86</v>
      </c>
      <c r="I61" s="115"/>
      <c r="J61" s="115"/>
      <c r="K61" s="115"/>
      <c r="L61" s="115"/>
      <c r="M61" s="115"/>
      <c r="N61" s="4">
        <v>350200</v>
      </c>
      <c r="O61" s="43"/>
    </row>
    <row r="62" spans="1:18">
      <c r="A62" s="19"/>
      <c r="B62" s="19"/>
      <c r="C62" s="19"/>
      <c r="D62" s="50"/>
      <c r="E62" s="31" t="s">
        <v>87</v>
      </c>
      <c r="F62" s="31"/>
      <c r="G62" s="31"/>
      <c r="H62" s="114" t="s">
        <v>88</v>
      </c>
      <c r="I62" s="115"/>
      <c r="J62" s="115"/>
      <c r="K62" s="115"/>
      <c r="L62" s="115"/>
      <c r="M62" s="115"/>
      <c r="N62" s="4">
        <v>74410.8</v>
      </c>
      <c r="O62" s="43"/>
    </row>
    <row r="63" spans="1:18">
      <c r="A63" s="19"/>
      <c r="B63" s="43"/>
      <c r="C63" s="44" t="s">
        <v>89</v>
      </c>
      <c r="D63" s="43"/>
      <c r="E63" s="43"/>
      <c r="F63" s="43"/>
      <c r="G63" s="112" t="s">
        <v>90</v>
      </c>
      <c r="H63" s="113"/>
      <c r="I63" s="113"/>
      <c r="J63" s="113"/>
      <c r="K63" s="113"/>
      <c r="L63" s="113"/>
      <c r="M63" s="19"/>
      <c r="N63" s="45">
        <f>+N65+N67+N69</f>
        <v>6127</v>
      </c>
      <c r="O63" s="43"/>
    </row>
    <row r="64" spans="1:18">
      <c r="A64" s="19"/>
      <c r="B64" s="19"/>
      <c r="C64" s="19"/>
      <c r="D64" s="50" t="s">
        <v>91</v>
      </c>
      <c r="E64" s="19"/>
      <c r="F64" s="19"/>
      <c r="G64" s="114" t="s">
        <v>92</v>
      </c>
      <c r="H64" s="115"/>
      <c r="I64" s="115"/>
      <c r="J64" s="115"/>
      <c r="K64" s="115"/>
      <c r="L64" s="115"/>
      <c r="M64" s="19"/>
      <c r="N64" s="4">
        <v>1500</v>
      </c>
      <c r="O64" s="43"/>
    </row>
    <row r="65" spans="1:15">
      <c r="A65" s="19"/>
      <c r="B65" s="19"/>
      <c r="C65" s="19"/>
      <c r="D65" s="19"/>
      <c r="E65" s="50" t="s">
        <v>93</v>
      </c>
      <c r="F65" s="19"/>
      <c r="G65" s="114" t="s">
        <v>92</v>
      </c>
      <c r="H65" s="115"/>
      <c r="I65" s="115"/>
      <c r="J65" s="115"/>
      <c r="K65" s="115"/>
      <c r="L65" s="115"/>
      <c r="M65" s="19"/>
      <c r="N65" s="4">
        <v>1500</v>
      </c>
      <c r="O65" s="43"/>
    </row>
    <row r="66" spans="1:15">
      <c r="A66" s="19"/>
      <c r="B66" s="19"/>
      <c r="C66" s="19"/>
      <c r="D66" s="19" t="s">
        <v>94</v>
      </c>
      <c r="E66" s="50"/>
      <c r="F66" s="19"/>
      <c r="G66" s="50"/>
      <c r="H66" s="102" t="s">
        <v>95</v>
      </c>
      <c r="I66" s="102"/>
      <c r="J66" s="102"/>
      <c r="K66" s="19"/>
      <c r="L66" s="19"/>
      <c r="M66" s="19"/>
      <c r="N66" s="4">
        <v>3950</v>
      </c>
      <c r="O66" s="43"/>
    </row>
    <row r="67" spans="1:15">
      <c r="A67" s="19"/>
      <c r="B67" s="19"/>
      <c r="C67" s="19"/>
      <c r="D67" s="19"/>
      <c r="E67" s="50" t="s">
        <v>96</v>
      </c>
      <c r="F67" s="19"/>
      <c r="G67" s="50"/>
      <c r="H67" s="114" t="s">
        <v>95</v>
      </c>
      <c r="I67" s="115"/>
      <c r="J67" s="115"/>
      <c r="K67" s="115"/>
      <c r="L67" s="115"/>
      <c r="M67" s="115"/>
      <c r="N67" s="4">
        <v>3950</v>
      </c>
      <c r="O67" s="43"/>
    </row>
    <row r="68" spans="1:15">
      <c r="A68" s="19"/>
      <c r="B68" s="19"/>
      <c r="C68" s="19"/>
      <c r="D68" s="19" t="s">
        <v>97</v>
      </c>
      <c r="E68" s="50"/>
      <c r="F68" s="19"/>
      <c r="G68" s="50"/>
      <c r="H68" s="114" t="s">
        <v>98</v>
      </c>
      <c r="I68" s="115"/>
      <c r="J68" s="115"/>
      <c r="K68" s="115"/>
      <c r="L68" s="115"/>
      <c r="M68" s="115"/>
      <c r="N68" s="4">
        <v>677</v>
      </c>
      <c r="O68" s="43"/>
    </row>
    <row r="69" spans="1:15">
      <c r="A69" s="19"/>
      <c r="B69" s="19"/>
      <c r="C69" s="19"/>
      <c r="D69" s="19"/>
      <c r="E69" s="50" t="s">
        <v>99</v>
      </c>
      <c r="F69" s="19"/>
      <c r="G69" s="50"/>
      <c r="H69" s="114" t="s">
        <v>98</v>
      </c>
      <c r="I69" s="115"/>
      <c r="J69" s="115"/>
      <c r="K69" s="115"/>
      <c r="L69" s="115"/>
      <c r="M69" s="115"/>
      <c r="N69" s="4">
        <v>677</v>
      </c>
      <c r="O69" s="43"/>
    </row>
    <row r="70" spans="1:15">
      <c r="A70" s="19"/>
      <c r="B70" s="19"/>
      <c r="C70" s="19"/>
      <c r="D70" s="19"/>
      <c r="E70" s="50"/>
      <c r="F70" s="19"/>
      <c r="G70" s="50"/>
      <c r="H70" s="50"/>
      <c r="I70" s="51"/>
      <c r="J70" s="51"/>
      <c r="K70" s="51"/>
      <c r="L70" s="51"/>
      <c r="M70" s="51"/>
      <c r="N70" s="4"/>
      <c r="O70" s="66">
        <f>N53</f>
        <v>766306.65</v>
      </c>
    </row>
    <row r="71" spans="1:15" s="15" customFormat="1" ht="15.75">
      <c r="A71" s="39"/>
      <c r="B71" s="39">
        <v>2.6</v>
      </c>
      <c r="C71" s="39"/>
      <c r="D71" s="39"/>
      <c r="E71" s="61"/>
      <c r="F71" s="39"/>
      <c r="G71" s="39"/>
      <c r="H71" s="110" t="s">
        <v>100</v>
      </c>
      <c r="I71" s="111"/>
      <c r="J71" s="111"/>
      <c r="K71" s="111"/>
      <c r="L71" s="111"/>
      <c r="M71" s="111"/>
      <c r="N71" s="40">
        <f>N72</f>
        <v>12827.1</v>
      </c>
      <c r="O71" s="43"/>
    </row>
    <row r="72" spans="1:15">
      <c r="A72" s="19"/>
      <c r="B72" s="19"/>
      <c r="C72" s="19"/>
      <c r="D72" s="19" t="s">
        <v>101</v>
      </c>
      <c r="E72" s="50"/>
      <c r="F72" s="19"/>
      <c r="G72" s="19"/>
      <c r="H72" s="102" t="s">
        <v>102</v>
      </c>
      <c r="I72" s="102"/>
      <c r="J72" s="102"/>
      <c r="K72" s="19"/>
      <c r="L72" s="19"/>
      <c r="M72" s="19"/>
      <c r="N72" s="46">
        <v>12827.1</v>
      </c>
      <c r="O72" s="43"/>
    </row>
    <row r="73" spans="1:15">
      <c r="A73" s="19"/>
      <c r="B73" s="19"/>
      <c r="C73" s="19"/>
      <c r="D73" s="19"/>
      <c r="E73" s="19" t="s">
        <v>103</v>
      </c>
      <c r="F73" s="19"/>
      <c r="G73" s="19"/>
      <c r="H73" s="114" t="s">
        <v>102</v>
      </c>
      <c r="I73" s="115"/>
      <c r="J73" s="115"/>
      <c r="K73" s="115"/>
      <c r="L73" s="115"/>
      <c r="M73" s="115"/>
      <c r="N73" s="46">
        <v>12827.1</v>
      </c>
      <c r="O73" s="43"/>
    </row>
    <row r="74" spans="1:15">
      <c r="A74" s="19"/>
      <c r="B74" s="19"/>
      <c r="C74" s="19"/>
      <c r="D74" s="19"/>
      <c r="E74" s="19"/>
      <c r="F74" s="19"/>
      <c r="G74" s="19"/>
      <c r="H74" s="50"/>
      <c r="I74" s="51"/>
      <c r="J74" s="51"/>
      <c r="K74" s="51"/>
      <c r="L74" s="51"/>
      <c r="M74" s="51"/>
      <c r="N74" s="46"/>
      <c r="O74" s="66">
        <f>N71</f>
        <v>12827.1</v>
      </c>
    </row>
    <row r="77" spans="1:15" ht="15">
      <c r="H77" s="100" t="s">
        <v>110</v>
      </c>
      <c r="I77" s="101"/>
      <c r="J77" s="101"/>
      <c r="O77" s="3">
        <f>O74+O70+O52+O34</f>
        <v>7782711.8599999994</v>
      </c>
    </row>
    <row r="78" spans="1:15" ht="15">
      <c r="H78" s="100" t="s">
        <v>141</v>
      </c>
      <c r="I78" s="101"/>
      <c r="J78" s="101"/>
      <c r="O78" s="3">
        <v>1518490.11</v>
      </c>
    </row>
    <row r="79" spans="1:15" ht="15" customHeight="1">
      <c r="H79" s="132" t="s">
        <v>142</v>
      </c>
      <c r="I79" s="132"/>
      <c r="J79" s="132"/>
      <c r="O79" s="89">
        <v>288026.57</v>
      </c>
    </row>
    <row r="80" spans="1:15" ht="15">
      <c r="A80" s="22"/>
      <c r="B80" s="22"/>
      <c r="C80" s="22"/>
      <c r="D80" s="22"/>
      <c r="E80" s="22"/>
      <c r="F80" s="22"/>
      <c r="G80" s="22"/>
      <c r="H80" s="133" t="s">
        <v>111</v>
      </c>
      <c r="I80" s="134"/>
      <c r="J80" s="134"/>
      <c r="K80" s="22"/>
      <c r="L80" s="22"/>
      <c r="M80" s="22"/>
      <c r="N80" s="23"/>
      <c r="O80" s="68">
        <f>O77+O78-O79</f>
        <v>9013175.3999999985</v>
      </c>
    </row>
    <row r="81" spans="1:19" ht="15.75">
      <c r="A81" s="22"/>
      <c r="B81" s="22"/>
      <c r="C81" s="22"/>
      <c r="D81" s="22"/>
      <c r="E81" s="22"/>
      <c r="F81" s="22"/>
      <c r="G81" s="22"/>
      <c r="H81" s="133" t="s">
        <v>112</v>
      </c>
      <c r="I81" s="134"/>
      <c r="J81" s="134"/>
      <c r="K81" s="22"/>
      <c r="L81" s="22"/>
      <c r="M81" s="22"/>
      <c r="N81" s="23"/>
      <c r="O81" s="67">
        <f>O12-O80</f>
        <v>65340638.169999994</v>
      </c>
    </row>
    <row r="83" spans="1:19" ht="15.75">
      <c r="H83" s="135" t="s">
        <v>126</v>
      </c>
      <c r="I83" s="136"/>
      <c r="J83" s="136"/>
      <c r="O83" s="90">
        <v>65340638.169999994</v>
      </c>
    </row>
    <row r="85" spans="1:19">
      <c r="H85" s="6" t="s">
        <v>113</v>
      </c>
      <c r="O85" s="65">
        <f>O83-O81</f>
        <v>0</v>
      </c>
    </row>
    <row r="86" spans="1:19" ht="15">
      <c r="H86" s="130"/>
      <c r="I86" s="131"/>
      <c r="J86" s="131"/>
    </row>
    <row r="87" spans="1:19" ht="15">
      <c r="O87" s="89"/>
    </row>
    <row r="88" spans="1:19">
      <c r="O88" s="65"/>
      <c r="Q88" s="7" t="s">
        <v>114</v>
      </c>
    </row>
    <row r="89" spans="1:19">
      <c r="Q89" s="7" t="s">
        <v>115</v>
      </c>
    </row>
    <row r="90" spans="1:19">
      <c r="Q90" s="7" t="s">
        <v>138</v>
      </c>
    </row>
    <row r="91" spans="1:19">
      <c r="Q91" s="8"/>
    </row>
    <row r="92" spans="1:19">
      <c r="Q92" s="8"/>
    </row>
    <row r="93" spans="1:19">
      <c r="Q93" s="9" t="s">
        <v>5</v>
      </c>
      <c r="R93" s="9">
        <f>O12</f>
        <v>74353813.569999993</v>
      </c>
    </row>
    <row r="94" spans="1:19">
      <c r="Q94" s="8" t="s">
        <v>116</v>
      </c>
      <c r="R94" s="8">
        <f>O34</f>
        <v>1635310.67</v>
      </c>
      <c r="S94" s="88">
        <f>R94/$R$98</f>
        <v>0.2101209320628761</v>
      </c>
    </row>
    <row r="95" spans="1:19">
      <c r="Q95" s="8" t="s">
        <v>117</v>
      </c>
      <c r="R95" s="8">
        <f>O52</f>
        <v>5368267.4399999995</v>
      </c>
      <c r="S95" s="88">
        <f t="shared" ref="S95:S97" si="0">R95/$R$98</f>
        <v>0.68976823716045932</v>
      </c>
    </row>
    <row r="96" spans="1:19">
      <c r="Q96" s="8" t="s">
        <v>118</v>
      </c>
      <c r="R96" s="8">
        <f>O70</f>
        <v>766306.65</v>
      </c>
      <c r="S96" s="88">
        <f t="shared" si="0"/>
        <v>9.8462677763840545E-2</v>
      </c>
    </row>
    <row r="97" spans="17:22" ht="15.75" customHeight="1">
      <c r="Q97" s="8" t="s">
        <v>100</v>
      </c>
      <c r="R97" s="8">
        <f>O74</f>
        <v>12827.1</v>
      </c>
      <c r="S97" s="88">
        <f t="shared" si="0"/>
        <v>1.6481530128239902E-3</v>
      </c>
      <c r="T97" s="8"/>
      <c r="U97" s="8"/>
      <c r="V97" s="8"/>
    </row>
    <row r="98" spans="17:22">
      <c r="Q98" s="9" t="s">
        <v>119</v>
      </c>
      <c r="R98" s="9">
        <f>SUM(R94:R97)</f>
        <v>7782711.8599999994</v>
      </c>
      <c r="S98" s="91">
        <f>SUM(S94:S97)</f>
        <v>0.99999999999999989</v>
      </c>
    </row>
    <row r="99" spans="17:22">
      <c r="Q99" s="9" t="s">
        <v>143</v>
      </c>
      <c r="R99" s="9">
        <f>O78</f>
        <v>1518490.11</v>
      </c>
      <c r="S99" s="91"/>
    </row>
    <row r="100" spans="17:22">
      <c r="Q100" s="9" t="s">
        <v>120</v>
      </c>
      <c r="R100" s="9">
        <f>O79</f>
        <v>288026.57</v>
      </c>
    </row>
    <row r="101" spans="17:22">
      <c r="Q101" s="9" t="s">
        <v>121</v>
      </c>
      <c r="R101" s="9">
        <f>R98+R99-R100</f>
        <v>9013175.3999999985</v>
      </c>
    </row>
    <row r="102" spans="17:22">
      <c r="Q102" s="9" t="s">
        <v>122</v>
      </c>
      <c r="R102" s="9">
        <f>R93-R101</f>
        <v>65340638.169999994</v>
      </c>
    </row>
  </sheetData>
  <mergeCells count="73">
    <mergeCell ref="H86:J86"/>
    <mergeCell ref="H79:J79"/>
    <mergeCell ref="O18:AB18"/>
    <mergeCell ref="H77:J77"/>
    <mergeCell ref="H80:J80"/>
    <mergeCell ref="H81:J81"/>
    <mergeCell ref="H83:J83"/>
    <mergeCell ref="H72:J72"/>
    <mergeCell ref="H73:M73"/>
    <mergeCell ref="H67:M67"/>
    <mergeCell ref="H68:M68"/>
    <mergeCell ref="H69:M69"/>
    <mergeCell ref="H71:M71"/>
    <mergeCell ref="G58:L58"/>
    <mergeCell ref="H46:M46"/>
    <mergeCell ref="H47:M47"/>
    <mergeCell ref="G53:L53"/>
    <mergeCell ref="H54:J54"/>
    <mergeCell ref="H55:J55"/>
    <mergeCell ref="H56:J56"/>
    <mergeCell ref="G57:L57"/>
    <mergeCell ref="G65:L65"/>
    <mergeCell ref="H66:J66"/>
    <mergeCell ref="G59:L59"/>
    <mergeCell ref="G60:L60"/>
    <mergeCell ref="H61:M61"/>
    <mergeCell ref="H62:M62"/>
    <mergeCell ref="G63:L63"/>
    <mergeCell ref="G64:L64"/>
    <mergeCell ref="G48:L48"/>
    <mergeCell ref="H49:M49"/>
    <mergeCell ref="G50:L50"/>
    <mergeCell ref="G51:L51"/>
    <mergeCell ref="G40:L40"/>
    <mergeCell ref="H41:J41"/>
    <mergeCell ref="H42:J42"/>
    <mergeCell ref="H43:J43"/>
    <mergeCell ref="H44:J44"/>
    <mergeCell ref="H45:M45"/>
    <mergeCell ref="G39:L39"/>
    <mergeCell ref="H27:M27"/>
    <mergeCell ref="H28:M28"/>
    <mergeCell ref="H29:J29"/>
    <mergeCell ref="H30:J30"/>
    <mergeCell ref="G31:L31"/>
    <mergeCell ref="G32:L32"/>
    <mergeCell ref="G33:L33"/>
    <mergeCell ref="G35:L35"/>
    <mergeCell ref="G36:L36"/>
    <mergeCell ref="G37:L37"/>
    <mergeCell ref="G38:L38"/>
    <mergeCell ref="H23:M23"/>
    <mergeCell ref="H24:J24"/>
    <mergeCell ref="H25:M25"/>
    <mergeCell ref="H14:J14"/>
    <mergeCell ref="H15:J15"/>
    <mergeCell ref="H16:J16"/>
    <mergeCell ref="H78:J78"/>
    <mergeCell ref="A11:H11"/>
    <mergeCell ref="A6:N6"/>
    <mergeCell ref="A7:N7"/>
    <mergeCell ref="A8:N8"/>
    <mergeCell ref="A9:N9"/>
    <mergeCell ref="A10:J10"/>
    <mergeCell ref="H26:J26"/>
    <mergeCell ref="A12:G12"/>
    <mergeCell ref="F17:F19"/>
    <mergeCell ref="G17:L17"/>
    <mergeCell ref="H18:L18"/>
    <mergeCell ref="H19:L19"/>
    <mergeCell ref="H20:L20"/>
    <mergeCell ref="G21:L21"/>
    <mergeCell ref="H22:J22"/>
  </mergeCells>
  <pageMargins left="0.17" right="0.16" top="0.31" bottom="0.17" header="0.3" footer="0.3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V20"/>
  <sheetViews>
    <sheetView topLeftCell="F1" workbookViewId="0">
      <selection activeCell="Q1" sqref="Q1:Y19"/>
    </sheetView>
  </sheetViews>
  <sheetFormatPr defaultRowHeight="15"/>
  <sheetData>
    <row r="2" spans="14:22" s="13" customFormat="1" ht="14.25">
      <c r="N2" s="20"/>
      <c r="O2" s="65"/>
      <c r="Q2" s="7"/>
    </row>
    <row r="3" spans="14:22" s="13" customFormat="1" ht="14.25">
      <c r="N3" s="20"/>
      <c r="Q3" s="7"/>
    </row>
    <row r="4" spans="14:22" s="13" customFormat="1" ht="14.25">
      <c r="N4" s="20"/>
      <c r="Q4" s="7"/>
    </row>
    <row r="5" spans="14:22" s="13" customFormat="1" ht="14.25">
      <c r="N5" s="20"/>
      <c r="Q5" s="8"/>
    </row>
    <row r="6" spans="14:22" s="13" customFormat="1" ht="14.25">
      <c r="N6" s="20"/>
      <c r="Q6" s="8"/>
    </row>
    <row r="7" spans="14:22" s="13" customFormat="1" ht="14.25">
      <c r="N7" s="20"/>
      <c r="Q7" s="9"/>
      <c r="R7" s="9"/>
    </row>
    <row r="8" spans="14:22" s="13" customFormat="1" ht="14.25">
      <c r="N8" s="20"/>
      <c r="Q8" s="8"/>
      <c r="R8" s="8"/>
      <c r="S8" s="88"/>
    </row>
    <row r="9" spans="14:22" s="13" customFormat="1" ht="14.25">
      <c r="N9" s="20"/>
      <c r="Q9" s="8"/>
      <c r="R9" s="8"/>
      <c r="S9" s="88"/>
    </row>
    <row r="10" spans="14:22" s="13" customFormat="1" ht="14.25">
      <c r="N10" s="20"/>
      <c r="Q10" s="8"/>
      <c r="R10" s="8"/>
      <c r="S10" s="88"/>
    </row>
    <row r="11" spans="14:22" s="13" customFormat="1" ht="15.75" customHeight="1">
      <c r="N11" s="20"/>
      <c r="Q11" s="8"/>
      <c r="R11" s="8"/>
      <c r="S11" s="88"/>
      <c r="T11" s="8"/>
      <c r="U11" s="8"/>
      <c r="V11" s="8"/>
    </row>
    <row r="12" spans="14:22" s="13" customFormat="1" ht="14.25">
      <c r="N12" s="20"/>
      <c r="Q12" s="9"/>
      <c r="R12" s="9"/>
      <c r="S12" s="91"/>
    </row>
    <row r="13" spans="14:22" s="13" customFormat="1" ht="14.25">
      <c r="N13" s="20"/>
      <c r="Q13" s="9"/>
      <c r="R13" s="9"/>
    </row>
    <row r="14" spans="14:22" s="13" customFormat="1" ht="14.25">
      <c r="N14" s="20"/>
      <c r="Q14" s="9"/>
      <c r="R14" s="9"/>
    </row>
    <row r="15" spans="14:22" s="13" customFormat="1" ht="14.25">
      <c r="N15" s="20"/>
      <c r="Q15" s="9"/>
      <c r="R15" s="9"/>
    </row>
    <row r="16" spans="14:22" s="13" customFormat="1" ht="14.25">
      <c r="N16" s="20"/>
    </row>
    <row r="17" spans="1:4">
      <c r="A17" s="13"/>
      <c r="B17" s="13"/>
      <c r="C17" s="13"/>
      <c r="D17" s="13"/>
    </row>
    <row r="18" spans="1:4">
      <c r="A18" s="13"/>
      <c r="B18" s="13"/>
      <c r="C18" s="13"/>
      <c r="D18" s="13"/>
    </row>
    <row r="19" spans="1:4">
      <c r="A19" s="13"/>
      <c r="B19" s="13"/>
      <c r="C19" s="13"/>
      <c r="D19" s="13"/>
    </row>
    <row r="20" spans="1:4">
      <c r="A20" s="13"/>
      <c r="B20" s="13"/>
      <c r="C20" s="13"/>
      <c r="D20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Resumen </vt:lpstr>
      <vt:lpstr>EJECUCION</vt:lpstr>
      <vt:lpstr>Sheet1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santa.garcia</cp:lastModifiedBy>
  <cp:lastPrinted>2014-08-05T14:44:19Z</cp:lastPrinted>
  <dcterms:created xsi:type="dcterms:W3CDTF">2014-08-01T17:37:27Z</dcterms:created>
  <dcterms:modified xsi:type="dcterms:W3CDTF">2014-08-05T14:50:08Z</dcterms:modified>
</cp:coreProperties>
</file>