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55" windowHeight="7935" activeTab="1"/>
  </bookViews>
  <sheets>
    <sheet name="Grafico" sheetId="4" r:id="rId1"/>
    <sheet name="Resumen " sheetId="3" r:id="rId2"/>
    <sheet name="EJECUCION" sheetId="1" r:id="rId3"/>
  </sheets>
  <definedNames>
    <definedName name="MyExchangeRate">#REF!</definedName>
  </definedNames>
  <calcPr calcId="125725"/>
</workbook>
</file>

<file path=xl/calcChain.xml><?xml version="1.0" encoding="utf-8"?>
<calcChain xmlns="http://schemas.openxmlformats.org/spreadsheetml/2006/main">
  <c r="T112" i="1"/>
  <c r="T109"/>
  <c r="T110"/>
  <c r="T111"/>
  <c r="T108"/>
  <c r="S115"/>
  <c r="S114"/>
  <c r="S113"/>
  <c r="S112"/>
  <c r="G21" i="3"/>
  <c r="G25" s="1"/>
  <c r="O90" i="1" l="1"/>
  <c r="S111" s="1"/>
  <c r="O12"/>
  <c r="S107" s="1"/>
  <c r="N75"/>
  <c r="O85" s="1"/>
  <c r="S110" s="1"/>
  <c r="N71"/>
  <c r="N68" s="1"/>
  <c r="N55"/>
  <c r="N38"/>
  <c r="N29"/>
  <c r="N19"/>
  <c r="N18" l="1"/>
  <c r="O36" s="1"/>
  <c r="S108" s="1"/>
  <c r="N37"/>
  <c r="O74" s="1"/>
  <c r="S109" s="1"/>
  <c r="O94" l="1"/>
  <c r="O96" s="1"/>
  <c r="O97" s="1"/>
  <c r="O101" s="1"/>
</calcChain>
</file>

<file path=xl/sharedStrings.xml><?xml version="1.0" encoding="utf-8"?>
<sst xmlns="http://schemas.openxmlformats.org/spreadsheetml/2006/main" count="185" uniqueCount="163">
  <si>
    <t>Oficina Presidencial de Tecnologia de la Informacion y Comunicacion (OPTIC)</t>
  </si>
  <si>
    <t>Ejecucion de Presupuestaria</t>
  </si>
  <si>
    <t>Periodo del 01 al  30 de  ABRIL  2014</t>
  </si>
  <si>
    <t>Valores expresados en RD$</t>
  </si>
  <si>
    <t>BALANCE DISPONIBLE PARA COMPROMISOS PENDIENTES AL 31 DE MARZO 2014</t>
  </si>
  <si>
    <t xml:space="preserve">TOTAL INCRESOS POR PRESUPUESTO MES DE ABRIL 2014 </t>
  </si>
  <si>
    <t>DISPONIBLE PARA EL PERIODO</t>
  </si>
  <si>
    <t xml:space="preserve"> </t>
  </si>
  <si>
    <t>SERVICIOS PERSONALES</t>
  </si>
  <si>
    <t>2.1.1</t>
  </si>
  <si>
    <t>REMUNERACIONES</t>
  </si>
  <si>
    <t>2.1.1.1</t>
  </si>
  <si>
    <t>Remuneraciones al personal fijo</t>
  </si>
  <si>
    <t>2.1.1.1.01</t>
  </si>
  <si>
    <t>Sueldos fijos</t>
  </si>
  <si>
    <t>2.1.1.2</t>
  </si>
  <si>
    <t>Remuneraciones al personal con carácter transitorio</t>
  </si>
  <si>
    <t>2.1.1.2.01</t>
  </si>
  <si>
    <t>Sueldos al personal contratado y/o igualado</t>
  </si>
  <si>
    <t>2.1.1.5</t>
  </si>
  <si>
    <t>Presentacion Laboral</t>
  </si>
  <si>
    <t>2.1.1.5.04</t>
  </si>
  <si>
    <t>Proporcion de vacaciones no disfrutadas</t>
  </si>
  <si>
    <t>2.1.3</t>
  </si>
  <si>
    <t xml:space="preserve">Dietas y Gastos de Representacion </t>
  </si>
  <si>
    <t>2.1.3.2</t>
  </si>
  <si>
    <t>Gastos de representacion</t>
  </si>
  <si>
    <t>2.1.3.2.01</t>
  </si>
  <si>
    <t>Gastos de representacion en el pais</t>
  </si>
  <si>
    <t>2.1.5</t>
  </si>
  <si>
    <t>CONTRIBUCIONES A LA SEGURIDAD SOCIAL Y RIESGO LABORAL</t>
  </si>
  <si>
    <t>2.1.5.1</t>
  </si>
  <si>
    <t xml:space="preserve">Contribuciones al seguro de salud 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</si>
  <si>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</si>
  <si>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</si>
  <si>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</si>
  <si>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</si>
  <si>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</si>
  <si>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</si>
  <si>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</si>
  <si>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SERVICIOS NO PERSONALES</t>
  </si>
  <si>
    <t>2.2.1</t>
  </si>
  <si>
    <t>SERVICIOS BASICOS</t>
  </si>
  <si>
    <t>2.2.1.2</t>
  </si>
  <si>
    <t>Servicios telefónico de larga distancia</t>
  </si>
  <si>
    <t>2.2.1.2.01</t>
  </si>
  <si>
    <t>2.2.1.3</t>
  </si>
  <si>
    <t>Teléfono local</t>
  </si>
  <si>
    <t>2.2.1.3.01</t>
  </si>
  <si>
    <t>2.2.1.4</t>
  </si>
  <si>
    <t>Telefax y correos</t>
  </si>
  <si>
    <t>2.2.1.4.01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</si>
  <si>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</si>
  <si>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</si>
  <si>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</si>
  <si>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</si>
  <si>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</si>
  <si>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</si>
  <si>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Energìa elèctrica</t>
  </si>
  <si>
    <t>2.2.2</t>
  </si>
  <si>
    <t>PUBLICIDAD IMPRESIÓN Y ENCUADERNACION</t>
  </si>
  <si>
    <t>2.2.2.2</t>
  </si>
  <si>
    <t>Impresión y encuadernación</t>
  </si>
  <si>
    <t>2.2.2.2.01</t>
  </si>
  <si>
    <t>2.2.4</t>
  </si>
  <si>
    <t>TRANSPORTE Y ALMACENAJE</t>
  </si>
  <si>
    <t>2.2.4.3</t>
  </si>
  <si>
    <t>Almacenaje</t>
  </si>
  <si>
    <t>2.2.4.3.01</t>
  </si>
  <si>
    <t>2.2.5</t>
  </si>
  <si>
    <t>ALQUILERES Y RENTAS</t>
  </si>
  <si>
    <t>2.2.5.1</t>
  </si>
  <si>
    <t>Alquilleres y rentas de edificios y locales</t>
  </si>
  <si>
    <t>2.2.5.1.01</t>
  </si>
  <si>
    <t>2.2.5.3</t>
  </si>
  <si>
    <t>Alquileres de maquinarias y equipos</t>
  </si>
  <si>
    <t>2.2.5.3.02</t>
  </si>
  <si>
    <t>Alquiler de equipo para computación</t>
  </si>
  <si>
    <t>2.2.5.4</t>
  </si>
  <si>
    <t>Alquileres de equipos de transporte, tracción y elevación</t>
  </si>
  <si>
    <t>2.2.5.4.01</t>
  </si>
  <si>
    <t>2.2.6</t>
  </si>
  <si>
    <t>SEGUROS</t>
  </si>
  <si>
    <t>2.2.6.3</t>
  </si>
  <si>
    <t>Seguros de personas</t>
  </si>
  <si>
    <t>2.2.6.3.01</t>
  </si>
  <si>
    <t>2.2.7</t>
  </si>
  <si>
    <t xml:space="preserve">SERVICIOS DE CONSERVACION REPERACIONES MENORES </t>
  </si>
  <si>
    <t>2.2.7.1</t>
  </si>
  <si>
    <t>Obras Menores</t>
  </si>
  <si>
    <t>2.2.7.1.01</t>
  </si>
  <si>
    <t>Obras menores en edificaciones</t>
  </si>
  <si>
    <t>2.2.8</t>
  </si>
  <si>
    <t>OTROS SERVICIOS NO PERSONALES</t>
  </si>
  <si>
    <t>2.2.8.2</t>
  </si>
  <si>
    <t>Comision y Gastos Bancarios</t>
  </si>
  <si>
    <t>2.2.8.2.01</t>
  </si>
  <si>
    <t>2.2.8.7</t>
  </si>
  <si>
    <t>Servicios Técnicos y Profesionales</t>
  </si>
  <si>
    <t>2.2.8.7.02</t>
  </si>
  <si>
    <t>Servicios jurídicos</t>
  </si>
  <si>
    <t>2.2.8.7.06</t>
  </si>
  <si>
    <t>Otros servicios técnicos profesionales</t>
  </si>
  <si>
    <t>MATERIALES Y SUMINISTROS</t>
  </si>
  <si>
    <t>2.3.3</t>
  </si>
  <si>
    <t>PRODUCTOS DE PAPEL, CARTON E IMPRESOS</t>
  </si>
  <si>
    <t>2.3.3.2</t>
  </si>
  <si>
    <t>Productos de papel y cartón</t>
  </si>
  <si>
    <t>2.3.3.2.01</t>
  </si>
  <si>
    <t>2.3.7</t>
  </si>
  <si>
    <t>COMBUSTIBLES, LUBRICANTES, PRODUCTOS QUIMICOS Y CONEXOS</t>
  </si>
  <si>
    <t>2.3.7.1</t>
  </si>
  <si>
    <t>Combustibles y lubricantes</t>
  </si>
  <si>
    <t>2.3.7.1.02</t>
  </si>
  <si>
    <t>Gasoil</t>
  </si>
  <si>
    <t>2.3.9</t>
  </si>
  <si>
    <t>PRODUCTOS Y UTILES VARIOS</t>
  </si>
  <si>
    <t>2.3.9.2</t>
  </si>
  <si>
    <t>Utiles de escritorio, oficina informática y de enseñanza</t>
  </si>
  <si>
    <t>2.3.9.2.01</t>
  </si>
  <si>
    <t>OBRAS</t>
  </si>
  <si>
    <t>2.7.2</t>
  </si>
  <si>
    <t>INFRAESTRUCTURA</t>
  </si>
  <si>
    <t>2.7.2.3</t>
  </si>
  <si>
    <t>Obras de telecomunicaciones</t>
  </si>
  <si>
    <t>2.7.2.3.01</t>
  </si>
  <si>
    <t>Cuenta</t>
  </si>
  <si>
    <t>DESEMBOLSOS EFECTUADOS</t>
  </si>
  <si>
    <t>Tipo</t>
  </si>
  <si>
    <t>Objeto</t>
  </si>
  <si>
    <t>Subcuenta</t>
  </si>
  <si>
    <t>Auxiliar</t>
  </si>
  <si>
    <t>DESCRIPCION DE CUENTAS</t>
  </si>
  <si>
    <t>Total de gastos del mes</t>
  </si>
  <si>
    <t>Total de desembolsos</t>
  </si>
  <si>
    <t>BALANCE DISPONIBLE AL CORTE</t>
  </si>
  <si>
    <t>DEPARTAMENTO ADMINISTRATIVO FINANCIERO</t>
  </si>
  <si>
    <t>BCE NETO AL 30//04/2014</t>
  </si>
  <si>
    <t>Oficina Presidencial de Tecnologías de la Información y Comunicación (OPTIC)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</si>
  <si>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</si>
  <si>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</si>
  <si>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</si>
  <si>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</si>
  <si>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</si>
  <si>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</si>
  <si>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</si>
  <si>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</si>
  <si>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</si>
  <si>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 xml:space="preserve"> - Balance disponible al 31/03/2014</t>
  </si>
  <si>
    <t>Del 1ro. al 30 de ABRIL 2014</t>
  </si>
  <si>
    <t>BALANCE  DISPONIBLE AL 30/04/2014</t>
  </si>
  <si>
    <t>DISTRIBUCIÓN PORCENTUAL</t>
  </si>
  <si>
    <t>EJECUCIÓN PRESUPUESTARIA</t>
  </si>
  <si>
    <t>Servicios Personales</t>
  </si>
  <si>
    <t>Servicios No Personales</t>
  </si>
  <si>
    <t>Materiales y Suministros</t>
  </si>
  <si>
    <t>Subtotal General Desembolsos</t>
  </si>
  <si>
    <t>Retenciones por pagar</t>
  </si>
  <si>
    <t>Total de Desembolsos</t>
  </si>
  <si>
    <t>BALANCE DISPONIBLE</t>
  </si>
  <si>
    <t>Obras</t>
  </si>
  <si>
    <t>ABRIL 2014</t>
  </si>
  <si>
    <t xml:space="preserve"> Retenciones por pagar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</si>
</sst>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color rgb="FF4D4D4D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4D4D4D"/>
      <name val="Arial"/>
      <family val="2"/>
    </font>
    <font>
      <b/>
      <sz val="10"/>
      <color rgb="FF4D4D4D"/>
      <name val="Arial"/>
      <family val="2"/>
    </font>
    <font>
      <b/>
      <sz val="12"/>
      <color rgb="FF4D4D4D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NumberFormat="0" applyFont="0" applyFill="0" applyBorder="0" applyProtection="0">
      <alignment wrapText="1"/>
    </xf>
    <xf numFmtId="0" fontId="8" fillId="0" borderId="0"/>
  </cellStyleXfs>
  <cellXfs count="117">
    <xf numFmtId="0" fontId="0" fillId="0" borderId="0" xfId="0"/>
    <xf numFmtId="43" fontId="0" fillId="0" borderId="0" xfId="1" applyFont="1"/>
    <xf numFmtId="0" fontId="3" fillId="0" borderId="0" xfId="0" applyFont="1" applyFill="1" applyBorder="1" applyAlignment="1"/>
    <xf numFmtId="0" fontId="4" fillId="0" borderId="0" xfId="0" applyFont="1" applyFill="1" applyBorder="1"/>
    <xf numFmtId="0" fontId="3" fillId="0" borderId="0" xfId="0" applyFont="1" applyFill="1" applyBorder="1" applyAlignment="1">
      <alignment horizontal="left"/>
    </xf>
    <xf numFmtId="8" fontId="4" fillId="0" borderId="0" xfId="0" applyNumberFormat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43" fontId="4" fillId="0" borderId="0" xfId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0" fillId="0" borderId="0" xfId="0" applyFont="1" applyFill="1" applyBorder="1"/>
    <xf numFmtId="43" fontId="3" fillId="0" borderId="0" xfId="0" applyNumberFormat="1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center"/>
    </xf>
    <xf numFmtId="43" fontId="9" fillId="0" borderId="3" xfId="1" applyFont="1" applyBorder="1"/>
    <xf numFmtId="43" fontId="9" fillId="0" borderId="0" xfId="1" applyFont="1" applyBorder="1"/>
    <xf numFmtId="43" fontId="3" fillId="0" borderId="0" xfId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 vertical="top" wrapText="1" readingOrder="1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43" fontId="4" fillId="3" borderId="0" xfId="1" applyFont="1" applyFill="1" applyBorder="1"/>
    <xf numFmtId="0" fontId="3" fillId="3" borderId="0" xfId="1" applyNumberFormat="1" applyFont="1" applyFill="1" applyBorder="1" applyAlignment="1">
      <alignment horizontal="center"/>
    </xf>
    <xf numFmtId="43" fontId="3" fillId="3" borderId="0" xfId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vertical="top" wrapText="1" readingOrder="1"/>
    </xf>
    <xf numFmtId="43" fontId="8" fillId="0" borderId="0" xfId="1" applyFont="1" applyFill="1" applyBorder="1"/>
    <xf numFmtId="0" fontId="8" fillId="0" borderId="0" xfId="0" applyFont="1" applyFill="1" applyBorder="1" applyAlignment="1"/>
    <xf numFmtId="0" fontId="7" fillId="0" borderId="0" xfId="0" applyFont="1" applyFill="1" applyBorder="1"/>
    <xf numFmtId="0" fontId="16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43" fontId="7" fillId="0" borderId="0" xfId="1" applyFont="1" applyFill="1" applyBorder="1"/>
    <xf numFmtId="0" fontId="7" fillId="2" borderId="0" xfId="0" applyFont="1" applyFill="1" applyBorder="1"/>
    <xf numFmtId="0" fontId="8" fillId="0" borderId="0" xfId="0" applyNumberFormat="1" applyFont="1" applyFill="1" applyBorder="1" applyAlignment="1">
      <alignment vertical="top" wrapText="1"/>
    </xf>
    <xf numFmtId="0" fontId="8" fillId="2" borderId="0" xfId="0" applyFont="1" applyFill="1" applyBorder="1"/>
    <xf numFmtId="0" fontId="3" fillId="0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left"/>
    </xf>
    <xf numFmtId="0" fontId="17" fillId="3" borderId="0" xfId="0" applyNumberFormat="1" applyFont="1" applyFill="1" applyBorder="1" applyAlignment="1">
      <alignment horizontal="left" vertical="top" wrapText="1" readingOrder="1"/>
    </xf>
    <xf numFmtId="43" fontId="7" fillId="0" borderId="0" xfId="0" applyNumberFormat="1" applyFont="1" applyFill="1" applyBorder="1"/>
    <xf numFmtId="0" fontId="8" fillId="0" borderId="0" xfId="0" applyNumberFormat="1" applyFont="1" applyFill="1" applyBorder="1" applyAlignment="1">
      <alignment vertical="top" wrapText="1" readingOrder="1"/>
    </xf>
    <xf numFmtId="43" fontId="8" fillId="2" borderId="0" xfId="1" applyFont="1" applyFill="1" applyBorder="1"/>
    <xf numFmtId="43" fontId="5" fillId="0" borderId="0" xfId="0" applyNumberFormat="1" applyFont="1" applyFill="1" applyBorder="1"/>
    <xf numFmtId="0" fontId="17" fillId="3" borderId="0" xfId="0" applyNumberFormat="1" applyFont="1" applyFill="1" applyBorder="1" applyAlignment="1">
      <alignment vertical="top" wrapText="1" readingOrder="1"/>
    </xf>
    <xf numFmtId="0" fontId="3" fillId="3" borderId="0" xfId="0" applyNumberFormat="1" applyFont="1" applyFill="1" applyBorder="1" applyAlignment="1">
      <alignment vertical="top" wrapText="1"/>
    </xf>
    <xf numFmtId="43" fontId="4" fillId="0" borderId="0" xfId="0" applyNumberFormat="1" applyFont="1" applyFill="1" applyBorder="1"/>
    <xf numFmtId="43" fontId="3" fillId="3" borderId="0" xfId="0" applyNumberFormat="1" applyFont="1" applyFill="1" applyBorder="1"/>
    <xf numFmtId="165" fontId="8" fillId="0" borderId="0" xfId="3" applyFont="1"/>
    <xf numFmtId="0" fontId="8" fillId="0" borderId="0" xfId="4" applyFont="1">
      <alignment wrapText="1"/>
    </xf>
    <xf numFmtId="0" fontId="8" fillId="0" borderId="0" xfId="5" applyBorder="1" applyAlignment="1">
      <alignment horizontal="left"/>
    </xf>
    <xf numFmtId="0" fontId="8" fillId="0" borderId="0" xfId="5" applyFont="1" applyBorder="1"/>
    <xf numFmtId="165" fontId="8" fillId="0" borderId="0" xfId="3" applyFont="1" applyBorder="1"/>
    <xf numFmtId="0" fontId="10" fillId="0" borderId="0" xfId="5" applyFont="1" applyAlignment="1">
      <alignment horizontal="center"/>
    </xf>
    <xf numFmtId="0" fontId="8" fillId="0" borderId="0" xfId="5" applyBorder="1"/>
    <xf numFmtId="0" fontId="3" fillId="0" borderId="0" xfId="5" applyFont="1" applyBorder="1" applyAlignment="1">
      <alignment horizontal="center" wrapText="1"/>
    </xf>
    <xf numFmtId="0" fontId="3" fillId="0" borderId="0" xfId="5" applyFont="1" applyBorder="1" applyAlignment="1">
      <alignment horizontal="center"/>
    </xf>
    <xf numFmtId="0" fontId="12" fillId="0" borderId="0" xfId="5" applyFont="1" applyBorder="1" applyAlignment="1">
      <alignment wrapText="1"/>
    </xf>
    <xf numFmtId="4" fontId="12" fillId="0" borderId="0" xfId="5" applyNumberFormat="1" applyFont="1" applyBorder="1"/>
    <xf numFmtId="0" fontId="12" fillId="0" borderId="0" xfId="5" applyFont="1" applyBorder="1"/>
    <xf numFmtId="4" fontId="12" fillId="0" borderId="3" xfId="5" applyNumberFormat="1" applyFont="1" applyBorder="1"/>
    <xf numFmtId="4" fontId="11" fillId="0" borderId="0" xfId="5" applyNumberFormat="1" applyFont="1" applyBorder="1"/>
    <xf numFmtId="0" fontId="12" fillId="0" borderId="0" xfId="4" applyFont="1">
      <alignment wrapText="1"/>
    </xf>
    <xf numFmtId="0" fontId="11" fillId="0" borderId="0" xfId="5" applyFont="1" applyBorder="1"/>
    <xf numFmtId="4" fontId="11" fillId="0" borderId="2" xfId="5" applyNumberFormat="1" applyFont="1" applyBorder="1"/>
    <xf numFmtId="0" fontId="3" fillId="0" borderId="0" xfId="5" applyFont="1" applyBorder="1"/>
    <xf numFmtId="4" fontId="3" fillId="0" borderId="0" xfId="5" applyNumberFormat="1" applyFont="1" applyBorder="1"/>
    <xf numFmtId="43" fontId="21" fillId="0" borderId="0" xfId="1" applyFont="1" applyAlignment="1">
      <alignment horizontal="right"/>
    </xf>
    <xf numFmtId="43" fontId="3" fillId="0" borderId="0" xfId="0" applyNumberFormat="1" applyFont="1" applyFill="1" applyBorder="1"/>
    <xf numFmtId="165" fontId="7" fillId="0" borderId="0" xfId="3" applyFont="1" applyAlignment="1">
      <alignment horizontal="center"/>
    </xf>
    <xf numFmtId="165" fontId="7" fillId="0" borderId="0" xfId="3" applyFont="1"/>
    <xf numFmtId="9" fontId="10" fillId="0" borderId="0" xfId="2" applyFont="1" applyFill="1" applyBorder="1"/>
    <xf numFmtId="9" fontId="8" fillId="0" borderId="0" xfId="2" applyFont="1" applyFill="1" applyBorder="1"/>
    <xf numFmtId="9" fontId="4" fillId="0" borderId="0" xfId="2" applyFont="1" applyFill="1" applyBorder="1"/>
    <xf numFmtId="9" fontId="8" fillId="2" borderId="0" xfId="2" applyFont="1" applyFill="1" applyBorder="1"/>
    <xf numFmtId="9" fontId="7" fillId="2" borderId="0" xfId="2" applyFont="1" applyFill="1" applyBorder="1"/>
    <xf numFmtId="9" fontId="7" fillId="0" borderId="0" xfId="2" applyFont="1" applyFill="1" applyBorder="1"/>
    <xf numFmtId="9" fontId="5" fillId="0" borderId="0" xfId="2" applyFont="1" applyFill="1" applyBorder="1"/>
    <xf numFmtId="0" fontId="3" fillId="0" borderId="0" xfId="5" applyFont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4" applyFont="1" applyAlignment="1">
      <alignment horizontal="left" wrapText="1"/>
    </xf>
    <xf numFmtId="0" fontId="3" fillId="0" borderId="0" xfId="4" applyFont="1" applyAlignment="1">
      <alignment horizontal="center" wrapText="1"/>
    </xf>
    <xf numFmtId="0" fontId="3" fillId="0" borderId="0" xfId="5" applyFont="1" applyBorder="1" applyAlignment="1">
      <alignment horizontal="center"/>
    </xf>
    <xf numFmtId="0" fontId="12" fillId="0" borderId="0" xfId="5" applyFont="1" applyBorder="1" applyAlignment="1">
      <alignment horizontal="left" wrapText="1"/>
    </xf>
    <xf numFmtId="0" fontId="11" fillId="0" borderId="0" xfId="4" applyFont="1" applyAlignment="1">
      <alignment horizontal="center" wrapText="1"/>
    </xf>
    <xf numFmtId="0" fontId="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17" fillId="3" borderId="0" xfId="0" applyNumberFormat="1" applyFont="1" applyFill="1" applyBorder="1" applyAlignment="1">
      <alignment vertical="top" wrapText="1" readingOrder="1"/>
    </xf>
    <xf numFmtId="0" fontId="3" fillId="3" borderId="0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15" fillId="0" borderId="0" xfId="0" applyNumberFormat="1" applyFont="1" applyFill="1" applyBorder="1" applyAlignment="1">
      <alignment vertical="top" wrapText="1" readingOrder="1"/>
    </xf>
    <xf numFmtId="0" fontId="8" fillId="0" borderId="0" xfId="0" applyNumberFormat="1" applyFont="1" applyFill="1" applyBorder="1" applyAlignment="1">
      <alignment vertical="top" wrapText="1"/>
    </xf>
    <xf numFmtId="0" fontId="8" fillId="0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left" vertical="top" wrapText="1"/>
    </xf>
    <xf numFmtId="0" fontId="8" fillId="0" borderId="0" xfId="0" applyNumberFormat="1" applyFont="1" applyFill="1" applyBorder="1" applyAlignment="1">
      <alignment vertical="top" wrapText="1" readingOrder="1"/>
    </xf>
    <xf numFmtId="0" fontId="1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3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164" fontId="13" fillId="0" borderId="0" xfId="0" applyNumberFormat="1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9" fillId="0" borderId="0" xfId="0" applyFont="1" applyFill="1" applyBorder="1" applyAlignment="1">
      <alignment wrapText="1"/>
    </xf>
    <xf numFmtId="0" fontId="18" fillId="3" borderId="0" xfId="0" applyFont="1" applyFill="1" applyBorder="1" applyAlignment="1">
      <alignment wrapText="1"/>
    </xf>
    <xf numFmtId="0" fontId="19" fillId="3" borderId="0" xfId="0" applyFont="1" applyFill="1" applyBorder="1" applyAlignment="1">
      <alignment wrapText="1"/>
    </xf>
    <xf numFmtId="0" fontId="3" fillId="3" borderId="0" xfId="0" applyNumberFormat="1" applyFont="1" applyFill="1" applyBorder="1" applyAlignment="1">
      <alignment horizontal="left" vertical="top" wrapText="1"/>
    </xf>
  </cellXfs>
  <cellStyles count="6">
    <cellStyle name="Comma" xfId="1" builtinId="3"/>
    <cellStyle name="Comma_D2006" xfId="3"/>
    <cellStyle name="Normal" xfId="0" builtinId="0"/>
    <cellStyle name="Normal 2" xfId="5"/>
    <cellStyle name="Normal_D2006" xfId="4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DISTRIBUCIÓN PORCENTUAL EJECUCIÓN PRESUPUESTARIA</a:t>
            </a:r>
          </a:p>
          <a:p>
            <a:pPr>
              <a:defRPr/>
            </a:pPr>
            <a:r>
              <a:rPr lang="en-US" sz="1800" b="1" i="0" baseline="0"/>
              <a:t>ABRIL 2014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EJECUCION!$R$108:$R$111</c:f>
              <c:strCache>
                <c:ptCount val="4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Obras</c:v>
                </c:pt>
              </c:strCache>
            </c:strRef>
          </c:cat>
          <c:val>
            <c:numRef>
              <c:f>EJECUCION!$T$108:$T$111</c:f>
              <c:numCache>
                <c:formatCode>0%</c:formatCode>
                <c:ptCount val="4"/>
                <c:pt idx="0">
                  <c:v>0.27038407982818313</c:v>
                </c:pt>
                <c:pt idx="1">
                  <c:v>0.33701207630485897</c:v>
                </c:pt>
                <c:pt idx="2">
                  <c:v>6.5096290809882815E-3</c:v>
                </c:pt>
                <c:pt idx="3">
                  <c:v>0.38609421478596956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55" r="0.75000000000000655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16422" y="1100301"/>
    <xdr:ext cx="6371897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12</xdr:row>
      <xdr:rowOff>0</xdr:rowOff>
    </xdr:from>
    <xdr:to>
      <xdr:col>7</xdr:col>
      <xdr:colOff>0</xdr:colOff>
      <xdr:row>12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114298</xdr:colOff>
      <xdr:row>0</xdr:row>
      <xdr:rowOff>85725</xdr:rowOff>
    </xdr:from>
    <xdr:to>
      <xdr:col>3</xdr:col>
      <xdr:colOff>352425</xdr:colOff>
      <xdr:row>5</xdr:row>
      <xdr:rowOff>95250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14298" y="857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6</xdr:col>
      <xdr:colOff>1065707</xdr:colOff>
      <xdr:row>0</xdr:row>
      <xdr:rowOff>47625</xdr:rowOff>
    </xdr:from>
    <xdr:to>
      <xdr:col>7</xdr:col>
      <xdr:colOff>685801</xdr:colOff>
      <xdr:row>5</xdr:row>
      <xdr:rowOff>126326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5761532" y="47625"/>
          <a:ext cx="1029794" cy="88832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123825</xdr:rowOff>
    </xdr:from>
    <xdr:to>
      <xdr:col>3</xdr:col>
      <xdr:colOff>552449</xdr:colOff>
      <xdr:row>4</xdr:row>
      <xdr:rowOff>142875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419100" y="123825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9</xdr:col>
      <xdr:colOff>1400175</xdr:colOff>
      <xdr:row>0</xdr:row>
      <xdr:rowOff>104775</xdr:rowOff>
    </xdr:from>
    <xdr:to>
      <xdr:col>13</xdr:col>
      <xdr:colOff>593043</xdr:colOff>
      <xdr:row>4</xdr:row>
      <xdr:rowOff>104774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5143500" y="104775"/>
          <a:ext cx="1135968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M27"/>
  <sheetViews>
    <sheetView tabSelected="1" workbookViewId="0">
      <selection activeCell="H25" sqref="H25"/>
    </sheetView>
  </sheetViews>
  <sheetFormatPr defaultColWidth="11.42578125" defaultRowHeight="12.75"/>
  <cols>
    <col min="1" max="1" width="7.85546875" style="49" customWidth="1"/>
    <col min="2" max="2" width="8.5703125" style="49" customWidth="1"/>
    <col min="3" max="3" width="9.85546875" style="49" customWidth="1"/>
    <col min="4" max="4" width="21.140625" style="49" customWidth="1"/>
    <col min="5" max="5" width="18.140625" style="48" customWidth="1"/>
    <col min="6" max="6" width="4.85546875" style="48" customWidth="1"/>
    <col min="7" max="7" width="21.140625" style="48" bestFit="1" customWidth="1"/>
    <col min="8" max="8" width="14" style="48" customWidth="1"/>
    <col min="9" max="9" width="41.42578125" style="48" customWidth="1"/>
    <col min="10" max="10" width="18.140625" style="48" customWidth="1"/>
    <col min="11" max="11" width="13.85546875" style="49" bestFit="1" customWidth="1"/>
    <col min="12" max="12" width="17.85546875" style="49" bestFit="1" customWidth="1"/>
    <col min="13" max="13" width="11.42578125" style="49"/>
    <col min="14" max="14" width="11.5703125" style="49" bestFit="1" customWidth="1"/>
    <col min="15" max="20" width="11.42578125" style="49"/>
    <col min="21" max="39" width="0" style="49" hidden="1" customWidth="1"/>
    <col min="40" max="16384" width="11.42578125" style="49"/>
  </cols>
  <sheetData>
    <row r="7" spans="1:39" ht="18.75">
      <c r="A7" s="79" t="s">
        <v>138</v>
      </c>
      <c r="B7" s="79"/>
      <c r="C7" s="79"/>
      <c r="D7" s="79"/>
      <c r="E7" s="79"/>
      <c r="F7" s="79"/>
      <c r="G7" s="79"/>
      <c r="H7" s="79"/>
    </row>
    <row r="8" spans="1:39" ht="15">
      <c r="A8" s="80"/>
      <c r="B8" s="80"/>
      <c r="C8" s="80"/>
      <c r="D8" s="80"/>
      <c r="E8" s="80"/>
      <c r="F8" s="80"/>
    </row>
    <row r="9" spans="1:39" ht="15.75">
      <c r="A9" s="78" t="s">
        <v>139</v>
      </c>
      <c r="B9" s="78"/>
      <c r="C9" s="78"/>
      <c r="D9" s="78"/>
      <c r="E9" s="78"/>
      <c r="F9" s="78"/>
      <c r="G9" s="78"/>
    </row>
    <row r="10" spans="1:39" ht="15.75">
      <c r="A10" s="78" t="s">
        <v>149</v>
      </c>
      <c r="B10" s="78"/>
      <c r="C10" s="78"/>
      <c r="D10" s="78"/>
      <c r="E10" s="78"/>
      <c r="F10" s="78"/>
      <c r="G10" s="78"/>
    </row>
    <row r="11" spans="1:39" ht="15.75">
      <c r="A11" s="78" t="s">
        <v>140</v>
      </c>
      <c r="B11" s="78"/>
      <c r="C11" s="78"/>
      <c r="D11" s="78"/>
      <c r="E11" s="78"/>
      <c r="F11" s="78"/>
      <c r="G11" s="78"/>
    </row>
    <row r="12" spans="1:39">
      <c r="A12" s="50"/>
      <c r="B12" s="50"/>
      <c r="C12" s="50"/>
      <c r="D12" s="51"/>
      <c r="E12" s="52"/>
      <c r="F12" s="52"/>
      <c r="G12" s="52"/>
    </row>
    <row r="14" spans="1:39" s="48" customFormat="1" ht="15.75">
      <c r="A14" s="78" t="s">
        <v>141</v>
      </c>
      <c r="B14" s="78"/>
      <c r="C14" s="78"/>
      <c r="D14" s="78"/>
      <c r="E14" s="78"/>
      <c r="F14" s="78"/>
      <c r="G14" s="78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</row>
    <row r="15" spans="1:39" s="48" customFormat="1" ht="15.75">
      <c r="A15" s="78"/>
      <c r="B15" s="78"/>
      <c r="C15" s="78"/>
      <c r="D15" s="78"/>
      <c r="E15" s="78"/>
      <c r="F15" s="78"/>
      <c r="G15" s="78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</row>
    <row r="16" spans="1:39" s="48" customFormat="1" ht="15">
      <c r="A16" s="49"/>
      <c r="B16" s="49"/>
      <c r="C16" s="49"/>
      <c r="D16" s="53"/>
      <c r="E16" s="53"/>
      <c r="F16" s="53"/>
      <c r="G16" s="53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</row>
    <row r="17" spans="1:39" s="48" customFormat="1">
      <c r="A17" s="49"/>
      <c r="B17" s="49"/>
      <c r="C17" s="49"/>
      <c r="D17" s="54"/>
      <c r="E17" s="54"/>
      <c r="F17" s="54"/>
      <c r="G17" s="54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</row>
    <row r="18" spans="1:39" s="48" customFormat="1" ht="15.75">
      <c r="A18" s="83" t="s">
        <v>142</v>
      </c>
      <c r="B18" s="83"/>
      <c r="C18" s="83"/>
      <c r="D18" s="83"/>
      <c r="E18" s="55"/>
      <c r="F18" s="55"/>
      <c r="G18" s="56" t="s">
        <v>143</v>
      </c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</row>
    <row r="19" spans="1:39" s="48" customFormat="1" ht="18">
      <c r="A19" s="84" t="s">
        <v>148</v>
      </c>
      <c r="B19" s="84"/>
      <c r="C19" s="84"/>
      <c r="D19" s="84"/>
      <c r="E19" s="57"/>
      <c r="F19" s="57"/>
      <c r="G19" s="67">
        <v>52454280.350000009</v>
      </c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</row>
    <row r="20" spans="1:39" s="48" customFormat="1" ht="18">
      <c r="A20" s="84" t="s">
        <v>144</v>
      </c>
      <c r="B20" s="84"/>
      <c r="C20" s="84"/>
      <c r="D20" s="84"/>
      <c r="E20" s="57"/>
      <c r="F20" s="59"/>
      <c r="G20" s="60">
        <v>17301642</v>
      </c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</row>
    <row r="21" spans="1:39" s="48" customFormat="1" ht="18">
      <c r="A21" s="85" t="s">
        <v>145</v>
      </c>
      <c r="B21" s="85"/>
      <c r="C21" s="85"/>
      <c r="D21" s="85"/>
      <c r="E21" s="59"/>
      <c r="F21" s="59"/>
      <c r="G21" s="61">
        <f>SUM(G19:G20)</f>
        <v>69755922.350000009</v>
      </c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</row>
    <row r="22" spans="1:39" s="48" customFormat="1" ht="30" customHeight="1">
      <c r="A22" s="62"/>
      <c r="B22" s="62"/>
      <c r="C22" s="62"/>
      <c r="D22" s="63"/>
      <c r="E22" s="59"/>
      <c r="F22" s="59"/>
      <c r="G22" s="5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</row>
    <row r="23" spans="1:39" s="48" customFormat="1" ht="18">
      <c r="A23" s="85" t="s">
        <v>146</v>
      </c>
      <c r="B23" s="85"/>
      <c r="C23" s="62"/>
      <c r="D23" s="59"/>
      <c r="E23" s="59"/>
      <c r="F23" s="59"/>
      <c r="G23" s="5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</row>
    <row r="24" spans="1:39" s="48" customFormat="1" ht="18">
      <c r="A24" s="81" t="s">
        <v>147</v>
      </c>
      <c r="B24" s="81"/>
      <c r="C24" s="81"/>
      <c r="D24" s="81"/>
      <c r="E24" s="59"/>
      <c r="F24" s="58"/>
      <c r="G24" s="68">
        <v>32177601.18</v>
      </c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</row>
    <row r="25" spans="1:39" s="48" customFormat="1" ht="18.75" thickBot="1">
      <c r="A25" s="82" t="s">
        <v>150</v>
      </c>
      <c r="B25" s="82"/>
      <c r="C25" s="82"/>
      <c r="D25" s="82"/>
      <c r="E25" s="58"/>
      <c r="F25" s="63"/>
      <c r="G25" s="64">
        <f>G21-G24</f>
        <v>37578321.170000009</v>
      </c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</row>
    <row r="26" spans="1:39" s="48" customFormat="1" ht="30" customHeight="1" thickTop="1">
      <c r="A26" s="82"/>
      <c r="B26" s="82"/>
      <c r="C26" s="82"/>
      <c r="D26" s="65"/>
      <c r="E26" s="63"/>
      <c r="F26" s="65"/>
      <c r="G26" s="66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</row>
    <row r="27" spans="1:39" s="48" customFormat="1" ht="15.75">
      <c r="A27" s="49"/>
      <c r="B27" s="49"/>
      <c r="C27" s="49"/>
      <c r="D27" s="49"/>
      <c r="E27" s="65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</row>
  </sheetData>
  <mergeCells count="15">
    <mergeCell ref="A24:D24"/>
    <mergeCell ref="A25:D25"/>
    <mergeCell ref="A26:C26"/>
    <mergeCell ref="A15:G15"/>
    <mergeCell ref="A18:D18"/>
    <mergeCell ref="A19:D19"/>
    <mergeCell ref="A20:D20"/>
    <mergeCell ref="A21:D21"/>
    <mergeCell ref="A23:B23"/>
    <mergeCell ref="A14:G14"/>
    <mergeCell ref="A7:H7"/>
    <mergeCell ref="A8:F8"/>
    <mergeCell ref="A9:G9"/>
    <mergeCell ref="A10:G10"/>
    <mergeCell ref="A11:G11"/>
  </mergeCells>
  <pageMargins left="0.21" right="0.3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T115"/>
  <sheetViews>
    <sheetView workbookViewId="0">
      <selection activeCell="J98" sqref="J98"/>
    </sheetView>
  </sheetViews>
  <sheetFormatPr defaultRowHeight="14.25"/>
  <cols>
    <col min="1" max="1" width="5.5703125" style="3" bestFit="1" customWidth="1"/>
    <col min="2" max="2" width="7.85546875" style="3" bestFit="1" customWidth="1"/>
    <col min="3" max="3" width="8.28515625" style="3" bestFit="1" customWidth="1"/>
    <col min="4" max="4" width="11.85546875" style="3" bestFit="1" customWidth="1"/>
    <col min="5" max="5" width="10.140625" style="3" bestFit="1" customWidth="1"/>
    <col min="6" max="7" width="0.140625" style="3" customWidth="1"/>
    <col min="8" max="8" width="24" style="3" customWidth="1"/>
    <col min="9" max="9" width="0" style="3" hidden="1" customWidth="1"/>
    <col min="10" max="10" width="29.140625" style="3" customWidth="1"/>
    <col min="11" max="11" width="0" style="3" hidden="1" customWidth="1"/>
    <col min="12" max="12" width="17.28515625" style="3" hidden="1" customWidth="1"/>
    <col min="13" max="13" width="0" style="3" hidden="1" customWidth="1"/>
    <col min="14" max="14" width="18.140625" style="8" bestFit="1" customWidth="1"/>
    <col min="15" max="15" width="17.5703125" style="3" bestFit="1" customWidth="1"/>
    <col min="16" max="16" width="14.28515625" style="3" bestFit="1" customWidth="1"/>
    <col min="17" max="17" width="9.140625" style="3"/>
    <col min="18" max="18" width="31.7109375" style="3" bestFit="1" customWidth="1"/>
    <col min="19" max="19" width="15.7109375" style="3" bestFit="1" customWidth="1"/>
    <col min="20" max="20" width="9.140625" style="73"/>
    <col min="21" max="16384" width="9.140625" style="3"/>
  </cols>
  <sheetData>
    <row r="6" spans="1:20" s="13" customFormat="1" ht="15.75">
      <c r="A6" s="87" t="s">
        <v>0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2"/>
      <c r="P6" s="2"/>
      <c r="T6" s="71"/>
    </row>
    <row r="7" spans="1:20" s="13" customFormat="1" ht="15.75">
      <c r="A7" s="87" t="s">
        <v>1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2"/>
      <c r="P7" s="2"/>
      <c r="T7" s="71"/>
    </row>
    <row r="8" spans="1:20" s="13" customFormat="1" ht="15.75">
      <c r="A8" s="87" t="s">
        <v>2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2"/>
      <c r="P8" s="2"/>
      <c r="T8" s="71"/>
    </row>
    <row r="9" spans="1:20" s="13" customFormat="1" ht="16.5" thickBot="1">
      <c r="A9" s="88" t="s">
        <v>3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2"/>
      <c r="P9" s="2"/>
      <c r="T9" s="71"/>
    </row>
    <row r="10" spans="1:20" s="11" customFormat="1" ht="15.75" thickTop="1">
      <c r="A10" s="86" t="s">
        <v>4</v>
      </c>
      <c r="B10" s="86"/>
      <c r="C10" s="86"/>
      <c r="D10" s="86"/>
      <c r="E10" s="86"/>
      <c r="F10" s="86"/>
      <c r="G10" s="86"/>
      <c r="H10" s="86"/>
      <c r="I10" s="86"/>
      <c r="J10" s="86"/>
      <c r="K10" s="9"/>
      <c r="L10" s="9"/>
      <c r="M10" s="10"/>
      <c r="N10" s="1"/>
      <c r="O10" s="1">
        <v>52454280.350000009</v>
      </c>
      <c r="T10" s="72"/>
    </row>
    <row r="11" spans="1:20" s="11" customFormat="1" ht="12.75">
      <c r="A11" s="86" t="s">
        <v>5</v>
      </c>
      <c r="B11" s="86"/>
      <c r="C11" s="86"/>
      <c r="D11" s="86"/>
      <c r="E11" s="86"/>
      <c r="F11" s="86"/>
      <c r="G11" s="86"/>
      <c r="H11" s="86"/>
      <c r="I11" s="9"/>
      <c r="J11" s="9"/>
      <c r="K11" s="9"/>
      <c r="L11" s="9"/>
      <c r="M11" s="9"/>
      <c r="N11" s="17"/>
      <c r="O11" s="16">
        <v>17301642</v>
      </c>
      <c r="T11" s="72"/>
    </row>
    <row r="12" spans="1:20" s="13" customFormat="1" ht="16.5" thickBot="1">
      <c r="A12" s="89" t="s">
        <v>6</v>
      </c>
      <c r="B12" s="89"/>
      <c r="C12" s="89"/>
      <c r="D12" s="89"/>
      <c r="E12" s="89"/>
      <c r="F12" s="89"/>
      <c r="G12" s="89"/>
      <c r="H12" s="12"/>
      <c r="I12" s="12"/>
      <c r="J12" s="12"/>
      <c r="K12" s="12"/>
      <c r="L12" s="12"/>
      <c r="M12" s="12"/>
      <c r="N12" s="18"/>
      <c r="O12" s="15">
        <f>SUM(O10:O11)</f>
        <v>69755922.350000009</v>
      </c>
      <c r="T12" s="71"/>
    </row>
    <row r="13" spans="1:20" s="13" customFormat="1" ht="16.5" thickTop="1">
      <c r="A13" s="4"/>
      <c r="B13" s="4"/>
      <c r="C13" s="4"/>
      <c r="D13" s="4"/>
      <c r="E13" s="4"/>
      <c r="F13" s="4"/>
      <c r="G13" s="4"/>
      <c r="H13" s="12"/>
      <c r="I13" s="12"/>
      <c r="J13" s="12"/>
      <c r="K13" s="12"/>
      <c r="L13" s="12"/>
      <c r="M13" s="12"/>
      <c r="N13" s="18"/>
      <c r="O13" s="14"/>
      <c r="T13" s="71"/>
    </row>
    <row r="14" spans="1:20" s="13" customFormat="1" ht="15.75">
      <c r="A14" s="20"/>
      <c r="B14" s="20"/>
      <c r="C14" s="20"/>
      <c r="D14" s="20"/>
      <c r="E14" s="20"/>
      <c r="F14" s="20"/>
      <c r="G14" s="20"/>
      <c r="H14" s="21"/>
      <c r="I14" s="21"/>
      <c r="J14" s="21"/>
      <c r="K14" s="21"/>
      <c r="L14" s="22"/>
      <c r="M14" s="12"/>
      <c r="N14" s="24"/>
      <c r="O14" s="14"/>
      <c r="T14" s="71"/>
    </row>
    <row r="15" spans="1:20" s="13" customFormat="1" ht="15.75" customHeight="1">
      <c r="A15" s="20"/>
      <c r="B15" s="20"/>
      <c r="C15" s="20"/>
      <c r="D15" s="20"/>
      <c r="E15" s="20"/>
      <c r="F15" s="108" t="s">
        <v>127</v>
      </c>
      <c r="G15" s="109"/>
      <c r="H15" s="109"/>
      <c r="I15" s="110"/>
      <c r="J15" s="110"/>
      <c r="K15" s="21"/>
      <c r="L15" s="22"/>
      <c r="M15" s="12"/>
      <c r="N15" s="24">
        <v>2014</v>
      </c>
      <c r="O15" s="14"/>
      <c r="T15" s="71"/>
    </row>
    <row r="16" spans="1:20" s="13" customFormat="1" ht="15.75">
      <c r="A16" s="21" t="s">
        <v>128</v>
      </c>
      <c r="B16" s="21" t="s">
        <v>129</v>
      </c>
      <c r="C16" s="21" t="s">
        <v>126</v>
      </c>
      <c r="D16" s="21" t="s">
        <v>130</v>
      </c>
      <c r="E16" s="21" t="s">
        <v>131</v>
      </c>
      <c r="F16" s="108" t="s">
        <v>132</v>
      </c>
      <c r="G16" s="109"/>
      <c r="H16" s="109"/>
      <c r="I16" s="110"/>
      <c r="J16" s="110"/>
      <c r="K16" s="21"/>
      <c r="L16" s="23">
        <v>2014</v>
      </c>
      <c r="M16" s="12"/>
      <c r="N16" s="24"/>
      <c r="O16" s="14"/>
      <c r="T16" s="71"/>
    </row>
    <row r="17" spans="1:20" ht="15" customHeight="1">
      <c r="A17" s="19">
        <v>2</v>
      </c>
      <c r="B17" s="6"/>
      <c r="C17" s="6"/>
      <c r="D17" s="6"/>
      <c r="E17" s="6" t="s">
        <v>7</v>
      </c>
      <c r="F17" s="90"/>
      <c r="G17" s="91"/>
      <c r="H17" s="92"/>
      <c r="I17" s="92"/>
      <c r="J17" s="92"/>
      <c r="K17" s="92"/>
      <c r="L17" s="92"/>
      <c r="M17" s="6"/>
      <c r="N17" s="7"/>
      <c r="P17" s="5"/>
    </row>
    <row r="18" spans="1:20" s="13" customFormat="1" ht="15.75" customHeight="1">
      <c r="A18" s="37"/>
      <c r="B18" s="38">
        <v>2.1</v>
      </c>
      <c r="C18" s="37"/>
      <c r="D18" s="37"/>
      <c r="E18" s="37"/>
      <c r="F18" s="90"/>
      <c r="G18" s="93" t="s">
        <v>8</v>
      </c>
      <c r="H18" s="94"/>
      <c r="I18" s="94"/>
      <c r="J18" s="94"/>
      <c r="K18" s="94"/>
      <c r="L18" s="94"/>
      <c r="M18" s="35"/>
      <c r="N18" s="36">
        <f>+N19+N26+N29</f>
        <v>8753474.3499999996</v>
      </c>
      <c r="T18" s="71"/>
    </row>
    <row r="19" spans="1:20" s="11" customFormat="1" ht="12.75">
      <c r="A19" s="28"/>
      <c r="B19" s="28"/>
      <c r="C19" s="29" t="s">
        <v>9</v>
      </c>
      <c r="D19" s="28"/>
      <c r="E19" s="28"/>
      <c r="F19" s="90"/>
      <c r="G19" s="95" t="s">
        <v>10</v>
      </c>
      <c r="H19" s="96"/>
      <c r="I19" s="96"/>
      <c r="J19" s="96"/>
      <c r="K19" s="96"/>
      <c r="L19" s="96"/>
      <c r="M19" s="28"/>
      <c r="N19" s="31">
        <f>+N20+N22+N25</f>
        <v>7605677.6699999999</v>
      </c>
      <c r="T19" s="72"/>
    </row>
    <row r="20" spans="1:20" s="11" customFormat="1" ht="12.75">
      <c r="D20" s="25" t="s">
        <v>11</v>
      </c>
      <c r="F20" s="90"/>
      <c r="G20" s="97" t="s">
        <v>12</v>
      </c>
      <c r="H20" s="98"/>
      <c r="I20" s="98"/>
      <c r="J20" s="98"/>
      <c r="K20" s="98"/>
      <c r="L20" s="98"/>
      <c r="N20" s="26">
        <v>7354837.6699999999</v>
      </c>
      <c r="T20" s="72"/>
    </row>
    <row r="21" spans="1:20" s="11" customFormat="1" ht="12.75">
      <c r="E21" s="25" t="s">
        <v>13</v>
      </c>
      <c r="F21" s="90"/>
      <c r="G21" s="97" t="s">
        <v>14</v>
      </c>
      <c r="H21" s="98"/>
      <c r="I21" s="98"/>
      <c r="J21" s="98"/>
      <c r="K21" s="98"/>
      <c r="L21" s="98"/>
      <c r="N21" s="26">
        <v>7354837.6699999999</v>
      </c>
      <c r="T21" s="72"/>
    </row>
    <row r="22" spans="1:20" s="11" customFormat="1" ht="12.75">
      <c r="D22" s="11" t="s">
        <v>15</v>
      </c>
      <c r="E22" s="27"/>
      <c r="G22" s="97" t="s">
        <v>16</v>
      </c>
      <c r="H22" s="98"/>
      <c r="I22" s="98"/>
      <c r="J22" s="98"/>
      <c r="K22" s="98"/>
      <c r="L22" s="98"/>
      <c r="N22" s="26">
        <v>235000</v>
      </c>
      <c r="T22" s="72"/>
    </row>
    <row r="23" spans="1:20" s="11" customFormat="1" ht="12.75">
      <c r="E23" s="27" t="s">
        <v>17</v>
      </c>
      <c r="G23" s="97" t="s">
        <v>18</v>
      </c>
      <c r="H23" s="98"/>
      <c r="I23" s="98"/>
      <c r="J23" s="98"/>
      <c r="K23" s="98"/>
      <c r="L23" s="98"/>
      <c r="N23" s="26">
        <v>235000</v>
      </c>
      <c r="T23" s="72"/>
    </row>
    <row r="24" spans="1:20" s="34" customFormat="1" ht="12.75">
      <c r="A24" s="11"/>
      <c r="B24" s="11"/>
      <c r="C24" s="11"/>
      <c r="D24" s="11" t="s">
        <v>19</v>
      </c>
      <c r="E24" s="27"/>
      <c r="F24" s="11"/>
      <c r="G24" s="25"/>
      <c r="H24" s="99" t="s">
        <v>20</v>
      </c>
      <c r="I24" s="99"/>
      <c r="J24" s="99"/>
      <c r="K24" s="33"/>
      <c r="L24" s="33"/>
      <c r="M24" s="11"/>
      <c r="N24" s="26">
        <v>15840</v>
      </c>
      <c r="O24" s="11"/>
      <c r="T24" s="74"/>
    </row>
    <row r="25" spans="1:20" s="34" customFormat="1" ht="12.75">
      <c r="A25" s="11"/>
      <c r="B25" s="11"/>
      <c r="C25" s="11"/>
      <c r="D25" s="11"/>
      <c r="E25" s="27" t="s">
        <v>21</v>
      </c>
      <c r="F25" s="11"/>
      <c r="G25" s="25"/>
      <c r="H25" s="99" t="s">
        <v>22</v>
      </c>
      <c r="I25" s="99"/>
      <c r="J25" s="99"/>
      <c r="K25" s="33"/>
      <c r="L25" s="33"/>
      <c r="M25" s="11"/>
      <c r="N25" s="26">
        <v>15840</v>
      </c>
      <c r="O25" s="11"/>
      <c r="T25" s="74"/>
    </row>
    <row r="26" spans="1:20" s="32" customFormat="1" ht="12.75">
      <c r="A26" s="28"/>
      <c r="B26" s="28"/>
      <c r="C26" s="28" t="s">
        <v>23</v>
      </c>
      <c r="D26" s="28"/>
      <c r="E26" s="10"/>
      <c r="F26" s="28"/>
      <c r="G26" s="29"/>
      <c r="H26" s="100" t="s">
        <v>24</v>
      </c>
      <c r="I26" s="100"/>
      <c r="J26" s="100"/>
      <c r="K26" s="30"/>
      <c r="L26" s="30"/>
      <c r="M26" s="28"/>
      <c r="N26" s="31">
        <v>44250</v>
      </c>
      <c r="O26" s="28"/>
      <c r="T26" s="75"/>
    </row>
    <row r="27" spans="1:20" s="34" customFormat="1" ht="12.75">
      <c r="A27" s="11"/>
      <c r="B27" s="11"/>
      <c r="C27" s="11"/>
      <c r="D27" s="11" t="s">
        <v>25</v>
      </c>
      <c r="E27" s="27"/>
      <c r="F27" s="11"/>
      <c r="G27" s="25"/>
      <c r="H27" s="99" t="s">
        <v>26</v>
      </c>
      <c r="I27" s="99"/>
      <c r="J27" s="99"/>
      <c r="K27" s="33"/>
      <c r="L27" s="33"/>
      <c r="M27" s="11"/>
      <c r="N27" s="26">
        <v>44250</v>
      </c>
      <c r="O27" s="11"/>
      <c r="T27" s="74"/>
    </row>
    <row r="28" spans="1:20" s="34" customFormat="1" ht="12.75">
      <c r="A28" s="11"/>
      <c r="B28" s="11"/>
      <c r="C28" s="11"/>
      <c r="D28" s="11"/>
      <c r="E28" s="27" t="s">
        <v>27</v>
      </c>
      <c r="F28" s="11"/>
      <c r="G28" s="25"/>
      <c r="H28" s="99" t="s">
        <v>28</v>
      </c>
      <c r="I28" s="99"/>
      <c r="J28" s="99"/>
      <c r="K28" s="33"/>
      <c r="L28" s="33"/>
      <c r="M28" s="11"/>
      <c r="N28" s="26">
        <v>44250</v>
      </c>
      <c r="O28" s="11"/>
      <c r="T28" s="74"/>
    </row>
    <row r="29" spans="1:20" s="11" customFormat="1" ht="12.75">
      <c r="A29" s="28"/>
      <c r="B29" s="28"/>
      <c r="C29" s="29" t="s">
        <v>29</v>
      </c>
      <c r="D29" s="28" t="s">
        <v>7</v>
      </c>
      <c r="E29" s="28"/>
      <c r="F29" s="28"/>
      <c r="G29" s="95" t="s">
        <v>30</v>
      </c>
      <c r="H29" s="96"/>
      <c r="I29" s="96"/>
      <c r="J29" s="96"/>
      <c r="K29" s="96"/>
      <c r="L29" s="96"/>
      <c r="M29" s="28"/>
      <c r="N29" s="31">
        <f>+N30+N32+N34</f>
        <v>1103546.6800000002</v>
      </c>
      <c r="T29" s="72"/>
    </row>
    <row r="30" spans="1:20" s="11" customFormat="1" ht="12.75">
      <c r="D30" s="25" t="s">
        <v>31</v>
      </c>
      <c r="G30" s="97" t="s">
        <v>32</v>
      </c>
      <c r="H30" s="98"/>
      <c r="I30" s="98"/>
      <c r="J30" s="98"/>
      <c r="K30" s="98"/>
      <c r="L30" s="98"/>
      <c r="N30" s="26">
        <v>508408.94</v>
      </c>
      <c r="T30" s="72"/>
    </row>
    <row r="31" spans="1:20" s="11" customFormat="1" ht="12.75">
      <c r="E31" s="25" t="s">
        <v>33</v>
      </c>
      <c r="G31" s="97" t="s">
        <v>32</v>
      </c>
      <c r="H31" s="98"/>
      <c r="I31" s="98"/>
      <c r="J31" s="98"/>
      <c r="K31" s="98"/>
      <c r="L31" s="98"/>
      <c r="N31" s="26">
        <v>508408.94</v>
      </c>
      <c r="T31" s="72"/>
    </row>
    <row r="32" spans="1:20" s="11" customFormat="1" ht="12.75">
      <c r="D32" s="25" t="s">
        <v>34</v>
      </c>
      <c r="G32" s="97" t="s">
        <v>35</v>
      </c>
      <c r="H32" s="98"/>
      <c r="I32" s="98"/>
      <c r="J32" s="98"/>
      <c r="K32" s="98"/>
      <c r="L32" s="98"/>
      <c r="N32" s="26">
        <v>530209.38</v>
      </c>
      <c r="T32" s="72"/>
    </row>
    <row r="33" spans="1:20" s="11" customFormat="1" ht="12.75">
      <c r="E33" s="25" t="s">
        <v>36</v>
      </c>
      <c r="G33" s="97" t="s">
        <v>35</v>
      </c>
      <c r="H33" s="98"/>
      <c r="I33" s="98"/>
      <c r="J33" s="98"/>
      <c r="K33" s="98"/>
      <c r="L33" s="98"/>
      <c r="N33" s="26">
        <v>530209.38</v>
      </c>
      <c r="T33" s="72"/>
    </row>
    <row r="34" spans="1:20" s="11" customFormat="1" ht="12.75">
      <c r="D34" s="25" t="s">
        <v>37</v>
      </c>
      <c r="G34" s="97" t="s">
        <v>38</v>
      </c>
      <c r="H34" s="98"/>
      <c r="I34" s="98"/>
      <c r="J34" s="98"/>
      <c r="K34" s="98"/>
      <c r="L34" s="98"/>
      <c r="N34" s="26">
        <v>64928.36</v>
      </c>
      <c r="T34" s="72"/>
    </row>
    <row r="35" spans="1:20" s="11" customFormat="1" ht="12.75">
      <c r="E35" s="25" t="s">
        <v>39</v>
      </c>
      <c r="G35" s="97" t="s">
        <v>38</v>
      </c>
      <c r="H35" s="98"/>
      <c r="I35" s="98"/>
      <c r="J35" s="98"/>
      <c r="K35" s="98"/>
      <c r="L35" s="98"/>
      <c r="N35" s="26">
        <v>64928.36</v>
      </c>
      <c r="T35" s="72"/>
    </row>
    <row r="36" spans="1:20" s="11" customFormat="1" ht="12.75">
      <c r="E36" s="25"/>
      <c r="G36" s="25"/>
      <c r="H36" s="33"/>
      <c r="I36" s="33"/>
      <c r="J36" s="33"/>
      <c r="K36" s="33"/>
      <c r="L36" s="33"/>
      <c r="N36" s="26"/>
      <c r="O36" s="40">
        <f>N18</f>
        <v>8753474.3499999996</v>
      </c>
      <c r="T36" s="72"/>
    </row>
    <row r="37" spans="1:20" s="13" customFormat="1" ht="15.75">
      <c r="A37" s="37"/>
      <c r="B37" s="39">
        <v>2.2000000000000002</v>
      </c>
      <c r="C37" s="37"/>
      <c r="D37" s="37"/>
      <c r="E37" s="37"/>
      <c r="F37" s="37"/>
      <c r="G37" s="93" t="s">
        <v>40</v>
      </c>
      <c r="H37" s="94"/>
      <c r="I37" s="94"/>
      <c r="J37" s="94"/>
      <c r="K37" s="94"/>
      <c r="L37" s="94"/>
      <c r="M37" s="37"/>
      <c r="N37" s="36">
        <f>+N38+N49+N52+N55+N62+N65+N68</f>
        <v>10910503.93</v>
      </c>
      <c r="T37" s="71"/>
    </row>
    <row r="38" spans="1:20" s="11" customFormat="1" ht="12.75">
      <c r="A38" s="28"/>
      <c r="B38" s="28"/>
      <c r="C38" s="28" t="s">
        <v>41</v>
      </c>
      <c r="D38" s="28"/>
      <c r="E38" s="28"/>
      <c r="F38" s="28"/>
      <c r="G38" s="95" t="s">
        <v>42</v>
      </c>
      <c r="H38" s="96"/>
      <c r="I38" s="96"/>
      <c r="J38" s="96"/>
      <c r="K38" s="96"/>
      <c r="L38" s="96"/>
      <c r="M38" s="28"/>
      <c r="N38" s="31">
        <f>+N39+N41+N43+N45+N47</f>
        <v>2891387.76</v>
      </c>
      <c r="T38" s="72"/>
    </row>
    <row r="39" spans="1:20" s="11" customFormat="1" ht="12.75">
      <c r="D39" s="41" t="s">
        <v>43</v>
      </c>
      <c r="G39" s="101" t="s">
        <v>44</v>
      </c>
      <c r="H39" s="98"/>
      <c r="I39" s="98"/>
      <c r="J39" s="98"/>
      <c r="K39" s="98"/>
      <c r="L39" s="98"/>
      <c r="N39" s="26">
        <v>247737.03</v>
      </c>
      <c r="T39" s="72"/>
    </row>
    <row r="40" spans="1:20" s="11" customFormat="1" ht="12.75">
      <c r="E40" s="11" t="s">
        <v>45</v>
      </c>
      <c r="G40" s="101" t="s">
        <v>44</v>
      </c>
      <c r="H40" s="98"/>
      <c r="I40" s="98"/>
      <c r="J40" s="98"/>
      <c r="K40" s="98"/>
      <c r="L40" s="98"/>
      <c r="N40" s="26">
        <v>247737.03</v>
      </c>
      <c r="T40" s="72"/>
    </row>
    <row r="41" spans="1:20" s="11" customFormat="1" ht="12.75">
      <c r="D41" s="41" t="s">
        <v>46</v>
      </c>
      <c r="G41" s="101" t="s">
        <v>47</v>
      </c>
      <c r="H41" s="98"/>
      <c r="I41" s="98"/>
      <c r="J41" s="98"/>
      <c r="K41" s="98"/>
      <c r="L41" s="98"/>
      <c r="N41" s="26">
        <v>1189216.52</v>
      </c>
      <c r="T41" s="72"/>
    </row>
    <row r="42" spans="1:20" s="11" customFormat="1" ht="12.75">
      <c r="E42" s="41" t="s">
        <v>48</v>
      </c>
      <c r="G42" s="101" t="s">
        <v>47</v>
      </c>
      <c r="H42" s="98"/>
      <c r="I42" s="98"/>
      <c r="J42" s="98"/>
      <c r="K42" s="98"/>
      <c r="L42" s="98"/>
      <c r="N42" s="26">
        <v>1189216.52</v>
      </c>
      <c r="T42" s="72"/>
    </row>
    <row r="43" spans="1:20" s="11" customFormat="1" ht="12.75">
      <c r="D43" s="41" t="s">
        <v>49</v>
      </c>
      <c r="G43" s="101" t="s">
        <v>50</v>
      </c>
      <c r="H43" s="98"/>
      <c r="I43" s="98"/>
      <c r="J43" s="98"/>
      <c r="K43" s="98"/>
      <c r="L43" s="98"/>
      <c r="N43" s="26">
        <v>673</v>
      </c>
      <c r="T43" s="72"/>
    </row>
    <row r="44" spans="1:20" s="11" customFormat="1" ht="12.75">
      <c r="E44" s="41" t="s">
        <v>51</v>
      </c>
      <c r="G44" s="101" t="s">
        <v>50</v>
      </c>
      <c r="H44" s="98"/>
      <c r="I44" s="98"/>
      <c r="J44" s="98"/>
      <c r="K44" s="98"/>
      <c r="L44" s="98"/>
      <c r="N44" s="26">
        <v>673</v>
      </c>
      <c r="T44" s="72"/>
    </row>
    <row r="45" spans="1:20" s="11" customFormat="1" ht="12.75">
      <c r="D45" s="41" t="s">
        <v>52</v>
      </c>
      <c r="G45" s="101" t="s">
        <v>53</v>
      </c>
      <c r="H45" s="98"/>
      <c r="I45" s="98"/>
      <c r="J45" s="98"/>
      <c r="K45" s="98"/>
      <c r="L45" s="98"/>
      <c r="N45" s="26">
        <v>800465.33</v>
      </c>
      <c r="T45" s="72"/>
    </row>
    <row r="46" spans="1:20" s="11" customFormat="1" ht="12.75">
      <c r="E46" s="41" t="s">
        <v>54</v>
      </c>
      <c r="G46" s="101" t="s">
        <v>53</v>
      </c>
      <c r="H46" s="98"/>
      <c r="I46" s="98"/>
      <c r="J46" s="98"/>
      <c r="K46" s="98"/>
      <c r="L46" s="98"/>
      <c r="N46" s="26">
        <v>800465.33</v>
      </c>
      <c r="T46" s="72"/>
    </row>
    <row r="47" spans="1:20" s="11" customFormat="1" ht="12.75">
      <c r="D47" s="41" t="s">
        <v>55</v>
      </c>
      <c r="G47" s="101" t="s">
        <v>56</v>
      </c>
      <c r="H47" s="98"/>
      <c r="I47" s="98"/>
      <c r="J47" s="98"/>
      <c r="K47" s="98"/>
      <c r="L47" s="98"/>
      <c r="N47" s="26">
        <v>653295.88</v>
      </c>
      <c r="T47" s="72"/>
    </row>
    <row r="48" spans="1:20" s="11" customFormat="1" ht="12.75">
      <c r="E48" s="25" t="s">
        <v>57</v>
      </c>
      <c r="G48" s="97" t="s">
        <v>58</v>
      </c>
      <c r="H48" s="98"/>
      <c r="I48" s="98"/>
      <c r="J48" s="98"/>
      <c r="K48" s="98"/>
      <c r="L48" s="98"/>
      <c r="N48" s="26">
        <v>653295.88</v>
      </c>
      <c r="T48" s="72"/>
    </row>
    <row r="49" spans="1:20" s="11" customFormat="1" ht="12.75">
      <c r="A49" s="28"/>
      <c r="B49" s="28"/>
      <c r="C49" s="29" t="s">
        <v>59</v>
      </c>
      <c r="D49" s="28"/>
      <c r="E49" s="28"/>
      <c r="F49" s="28"/>
      <c r="G49" s="95" t="s">
        <v>60</v>
      </c>
      <c r="H49" s="96"/>
      <c r="I49" s="96"/>
      <c r="J49" s="96"/>
      <c r="K49" s="96"/>
      <c r="L49" s="96"/>
      <c r="M49" s="28"/>
      <c r="N49" s="31">
        <v>101970</v>
      </c>
      <c r="T49" s="72"/>
    </row>
    <row r="50" spans="1:20" s="11" customFormat="1" ht="12.75">
      <c r="D50" s="25" t="s">
        <v>61</v>
      </c>
      <c r="G50" s="97" t="s">
        <v>62</v>
      </c>
      <c r="H50" s="98"/>
      <c r="I50" s="98"/>
      <c r="J50" s="98"/>
      <c r="K50" s="98"/>
      <c r="L50" s="98"/>
      <c r="N50" s="26">
        <v>101970</v>
      </c>
      <c r="T50" s="72"/>
    </row>
    <row r="51" spans="1:20" s="11" customFormat="1" ht="12.75">
      <c r="E51" s="25" t="s">
        <v>63</v>
      </c>
      <c r="G51" s="97" t="s">
        <v>62</v>
      </c>
      <c r="H51" s="98"/>
      <c r="I51" s="98"/>
      <c r="J51" s="98"/>
      <c r="K51" s="98"/>
      <c r="L51" s="98"/>
      <c r="N51" s="26">
        <v>101970</v>
      </c>
      <c r="T51" s="72"/>
    </row>
    <row r="52" spans="1:20" s="11" customFormat="1" ht="12.75">
      <c r="A52" s="28"/>
      <c r="B52" s="28"/>
      <c r="C52" s="29" t="s">
        <v>64</v>
      </c>
      <c r="D52" s="28"/>
      <c r="E52" s="28"/>
      <c r="F52" s="28"/>
      <c r="G52" s="95" t="s">
        <v>65</v>
      </c>
      <c r="H52" s="96"/>
      <c r="I52" s="96"/>
      <c r="J52" s="96"/>
      <c r="K52" s="96"/>
      <c r="L52" s="96"/>
      <c r="M52" s="28"/>
      <c r="N52" s="31">
        <v>301666.67</v>
      </c>
      <c r="T52" s="72"/>
    </row>
    <row r="53" spans="1:20" s="11" customFormat="1" ht="12.75">
      <c r="D53" s="25" t="s">
        <v>66</v>
      </c>
      <c r="G53" s="97" t="s">
        <v>67</v>
      </c>
      <c r="H53" s="98"/>
      <c r="I53" s="98"/>
      <c r="J53" s="98"/>
      <c r="K53" s="98"/>
      <c r="L53" s="98"/>
      <c r="N53" s="26">
        <v>301666.67</v>
      </c>
      <c r="T53" s="72"/>
    </row>
    <row r="54" spans="1:20" s="11" customFormat="1" ht="12.75">
      <c r="E54" s="25" t="s">
        <v>68</v>
      </c>
      <c r="G54" s="97" t="s">
        <v>67</v>
      </c>
      <c r="H54" s="98"/>
      <c r="I54" s="98"/>
      <c r="J54" s="98"/>
      <c r="K54" s="98"/>
      <c r="L54" s="98"/>
      <c r="N54" s="26">
        <v>301666.67</v>
      </c>
      <c r="T54" s="72"/>
    </row>
    <row r="55" spans="1:20" s="11" customFormat="1" ht="12.75">
      <c r="A55" s="28"/>
      <c r="B55" s="28"/>
      <c r="C55" s="29" t="s">
        <v>69</v>
      </c>
      <c r="D55" s="28"/>
      <c r="E55" s="28"/>
      <c r="F55" s="28"/>
      <c r="G55" s="95" t="s">
        <v>70</v>
      </c>
      <c r="H55" s="96"/>
      <c r="I55" s="96"/>
      <c r="J55" s="96"/>
      <c r="K55" s="96"/>
      <c r="L55" s="96"/>
      <c r="M55" s="28"/>
      <c r="N55" s="31">
        <f>+N56+N58+N60</f>
        <v>686535.02</v>
      </c>
      <c r="T55" s="72"/>
    </row>
    <row r="56" spans="1:20" s="11" customFormat="1" ht="12.75">
      <c r="D56" s="25" t="s">
        <v>71</v>
      </c>
      <c r="G56" s="97" t="s">
        <v>72</v>
      </c>
      <c r="H56" s="98"/>
      <c r="I56" s="98"/>
      <c r="J56" s="98"/>
      <c r="K56" s="98"/>
      <c r="L56" s="98"/>
      <c r="N56" s="26">
        <v>125000</v>
      </c>
      <c r="P56" s="34"/>
      <c r="Q56" s="34"/>
      <c r="T56" s="72"/>
    </row>
    <row r="57" spans="1:20" s="11" customFormat="1" ht="12.75">
      <c r="E57" s="25" t="s">
        <v>73</v>
      </c>
      <c r="G57" s="97" t="s">
        <v>72</v>
      </c>
      <c r="H57" s="98"/>
      <c r="I57" s="98"/>
      <c r="J57" s="98"/>
      <c r="K57" s="98"/>
      <c r="L57" s="98"/>
      <c r="N57" s="26">
        <v>125000</v>
      </c>
      <c r="P57" s="34"/>
      <c r="Q57" s="34"/>
      <c r="T57" s="72"/>
    </row>
    <row r="58" spans="1:20" s="11" customFormat="1" ht="12.75">
      <c r="D58" s="25" t="s">
        <v>74</v>
      </c>
      <c r="G58" s="97" t="s">
        <v>75</v>
      </c>
      <c r="H58" s="98"/>
      <c r="I58" s="98"/>
      <c r="J58" s="98"/>
      <c r="K58" s="98"/>
      <c r="L58" s="98"/>
      <c r="N58" s="26">
        <v>35400</v>
      </c>
      <c r="P58" s="42"/>
      <c r="Q58" s="34"/>
      <c r="T58" s="72"/>
    </row>
    <row r="59" spans="1:20" s="11" customFormat="1" ht="12.75">
      <c r="E59" s="25" t="s">
        <v>76</v>
      </c>
      <c r="G59" s="97" t="s">
        <v>77</v>
      </c>
      <c r="H59" s="98"/>
      <c r="I59" s="98"/>
      <c r="J59" s="98"/>
      <c r="K59" s="98"/>
      <c r="L59" s="98"/>
      <c r="N59" s="26">
        <v>35400</v>
      </c>
      <c r="P59" s="34"/>
      <c r="Q59" s="34"/>
      <c r="T59" s="72"/>
    </row>
    <row r="60" spans="1:20" s="11" customFormat="1" ht="12.75">
      <c r="D60" s="25" t="s">
        <v>78</v>
      </c>
      <c r="G60" s="97" t="s">
        <v>79</v>
      </c>
      <c r="H60" s="98"/>
      <c r="I60" s="98"/>
      <c r="J60" s="98"/>
      <c r="K60" s="98"/>
      <c r="L60" s="98"/>
      <c r="N60" s="26">
        <v>526135.02</v>
      </c>
      <c r="P60" s="34"/>
      <c r="Q60" s="34"/>
      <c r="T60" s="72"/>
    </row>
    <row r="61" spans="1:20" s="11" customFormat="1" ht="12.75">
      <c r="E61" s="25" t="s">
        <v>80</v>
      </c>
      <c r="G61" s="97" t="s">
        <v>79</v>
      </c>
      <c r="H61" s="98"/>
      <c r="I61" s="98"/>
      <c r="J61" s="98"/>
      <c r="K61" s="98"/>
      <c r="L61" s="98"/>
      <c r="N61" s="26">
        <v>526135.02</v>
      </c>
      <c r="P61" s="34"/>
      <c r="Q61" s="34"/>
      <c r="T61" s="72"/>
    </row>
    <row r="62" spans="1:20" s="11" customFormat="1" ht="12.75">
      <c r="A62" s="28"/>
      <c r="B62" s="28"/>
      <c r="C62" s="29" t="s">
        <v>81</v>
      </c>
      <c r="D62" s="28"/>
      <c r="E62" s="28"/>
      <c r="F62" s="28"/>
      <c r="G62" s="95" t="s">
        <v>82</v>
      </c>
      <c r="H62" s="96"/>
      <c r="I62" s="96"/>
      <c r="J62" s="96"/>
      <c r="K62" s="96"/>
      <c r="L62" s="96"/>
      <c r="M62" s="28"/>
      <c r="N62" s="31">
        <v>511909.44</v>
      </c>
      <c r="T62" s="72"/>
    </row>
    <row r="63" spans="1:20" s="11" customFormat="1" ht="12.75">
      <c r="D63" s="25" t="s">
        <v>83</v>
      </c>
      <c r="G63" s="97" t="s">
        <v>84</v>
      </c>
      <c r="H63" s="98"/>
      <c r="I63" s="98"/>
      <c r="J63" s="98"/>
      <c r="K63" s="98"/>
      <c r="L63" s="98"/>
      <c r="N63" s="26">
        <v>511909.44</v>
      </c>
      <c r="T63" s="72"/>
    </row>
    <row r="64" spans="1:20" s="11" customFormat="1" ht="12.75">
      <c r="E64" s="25" t="s">
        <v>85</v>
      </c>
      <c r="G64" s="97" t="s">
        <v>84</v>
      </c>
      <c r="H64" s="98"/>
      <c r="I64" s="98"/>
      <c r="J64" s="98"/>
      <c r="K64" s="98"/>
      <c r="L64" s="98"/>
      <c r="N64" s="26">
        <v>511909.44</v>
      </c>
      <c r="T64" s="72"/>
    </row>
    <row r="65" spans="1:20" s="32" customFormat="1" ht="12.75">
      <c r="A65" s="28"/>
      <c r="B65" s="28"/>
      <c r="C65" s="28" t="s">
        <v>86</v>
      </c>
      <c r="D65" s="28"/>
      <c r="E65" s="29"/>
      <c r="F65" s="28"/>
      <c r="G65" s="29"/>
      <c r="H65" s="100" t="s">
        <v>87</v>
      </c>
      <c r="I65" s="100"/>
      <c r="J65" s="100"/>
      <c r="K65" s="30"/>
      <c r="L65" s="30"/>
      <c r="M65" s="28"/>
      <c r="N65" s="31">
        <v>4640261.3899999997</v>
      </c>
      <c r="O65" s="28"/>
      <c r="T65" s="75"/>
    </row>
    <row r="66" spans="1:20" s="34" customFormat="1" ht="12.75">
      <c r="A66" s="11"/>
      <c r="B66" s="11"/>
      <c r="C66" s="11"/>
      <c r="D66" s="11" t="s">
        <v>88</v>
      </c>
      <c r="E66" s="25"/>
      <c r="F66" s="11"/>
      <c r="G66" s="25"/>
      <c r="H66" s="99" t="s">
        <v>89</v>
      </c>
      <c r="I66" s="99"/>
      <c r="J66" s="99"/>
      <c r="K66" s="33"/>
      <c r="L66" s="33"/>
      <c r="M66" s="11"/>
      <c r="N66" s="26">
        <v>4640261.3899999997</v>
      </c>
      <c r="O66" s="11"/>
      <c r="T66" s="74"/>
    </row>
    <row r="67" spans="1:20" s="34" customFormat="1" ht="12.75">
      <c r="A67" s="11"/>
      <c r="B67" s="11"/>
      <c r="C67" s="11"/>
      <c r="D67" s="11"/>
      <c r="E67" s="25" t="s">
        <v>90</v>
      </c>
      <c r="F67" s="11"/>
      <c r="G67" s="25"/>
      <c r="H67" s="99" t="s">
        <v>91</v>
      </c>
      <c r="I67" s="99"/>
      <c r="J67" s="99"/>
      <c r="K67" s="33"/>
      <c r="L67" s="33"/>
      <c r="M67" s="11"/>
      <c r="N67" s="26">
        <v>4640261.3899999997</v>
      </c>
      <c r="O67" s="11"/>
      <c r="T67" s="74"/>
    </row>
    <row r="68" spans="1:20" s="11" customFormat="1" ht="12.75">
      <c r="A68" s="28"/>
      <c r="B68" s="28"/>
      <c r="C68" s="29" t="s">
        <v>92</v>
      </c>
      <c r="D68" s="28"/>
      <c r="E68" s="28"/>
      <c r="F68" s="28"/>
      <c r="G68" s="95" t="s">
        <v>93</v>
      </c>
      <c r="H68" s="96"/>
      <c r="I68" s="96"/>
      <c r="J68" s="96"/>
      <c r="K68" s="96"/>
      <c r="L68" s="96"/>
      <c r="M68" s="28"/>
      <c r="N68" s="31">
        <f>+N69+N71</f>
        <v>1776773.65</v>
      </c>
      <c r="T68" s="72"/>
    </row>
    <row r="69" spans="1:20" s="34" customFormat="1" ht="12.75">
      <c r="A69" s="11"/>
      <c r="B69" s="11"/>
      <c r="C69" s="25"/>
      <c r="D69" s="11" t="s">
        <v>94</v>
      </c>
      <c r="E69" s="11"/>
      <c r="F69" s="11"/>
      <c r="G69" s="25"/>
      <c r="H69" s="99" t="s">
        <v>95</v>
      </c>
      <c r="I69" s="99"/>
      <c r="J69" s="99"/>
      <c r="K69" s="33"/>
      <c r="L69" s="33"/>
      <c r="M69" s="11"/>
      <c r="N69" s="26">
        <v>7683.21</v>
      </c>
      <c r="O69" s="11"/>
      <c r="Q69" s="34" t="s">
        <v>7</v>
      </c>
      <c r="T69" s="74"/>
    </row>
    <row r="70" spans="1:20" s="34" customFormat="1" ht="12.75">
      <c r="A70" s="11"/>
      <c r="B70" s="11"/>
      <c r="C70" s="25"/>
      <c r="D70" s="11"/>
      <c r="E70" s="11" t="s">
        <v>96</v>
      </c>
      <c r="F70" s="11"/>
      <c r="G70" s="25"/>
      <c r="H70" s="99" t="s">
        <v>95</v>
      </c>
      <c r="I70" s="99"/>
      <c r="J70" s="99"/>
      <c r="K70" s="33"/>
      <c r="L70" s="33"/>
      <c r="M70" s="11"/>
      <c r="N70" s="26">
        <v>7683.21</v>
      </c>
      <c r="O70" s="11"/>
      <c r="T70" s="74"/>
    </row>
    <row r="71" spans="1:20" s="11" customFormat="1" ht="12.75">
      <c r="D71" s="25" t="s">
        <v>97</v>
      </c>
      <c r="G71" s="97" t="s">
        <v>98</v>
      </c>
      <c r="H71" s="98"/>
      <c r="I71" s="98"/>
      <c r="J71" s="98"/>
      <c r="K71" s="98"/>
      <c r="L71" s="98"/>
      <c r="N71" s="26">
        <f>+N72+N73</f>
        <v>1769090.44</v>
      </c>
      <c r="T71" s="72"/>
    </row>
    <row r="72" spans="1:20" s="11" customFormat="1" ht="12.75">
      <c r="E72" s="25" t="s">
        <v>99</v>
      </c>
      <c r="G72" s="97" t="s">
        <v>100</v>
      </c>
      <c r="H72" s="98"/>
      <c r="I72" s="98"/>
      <c r="J72" s="98"/>
      <c r="K72" s="98"/>
      <c r="L72" s="98"/>
      <c r="N72" s="26">
        <v>155310</v>
      </c>
      <c r="T72" s="72"/>
    </row>
    <row r="73" spans="1:20" s="11" customFormat="1" ht="12.75">
      <c r="E73" s="25" t="s">
        <v>101</v>
      </c>
      <c r="G73" s="97" t="s">
        <v>102</v>
      </c>
      <c r="H73" s="98"/>
      <c r="I73" s="98"/>
      <c r="J73" s="98"/>
      <c r="K73" s="98"/>
      <c r="L73" s="98"/>
      <c r="N73" s="26">
        <v>1613780.44</v>
      </c>
      <c r="T73" s="72"/>
    </row>
    <row r="74" spans="1:20" s="11" customFormat="1" ht="12.75">
      <c r="E74" s="25"/>
      <c r="G74" s="25"/>
      <c r="H74" s="33"/>
      <c r="I74" s="33"/>
      <c r="J74" s="33"/>
      <c r="K74" s="33"/>
      <c r="L74" s="33"/>
      <c r="N74" s="26"/>
      <c r="O74" s="40">
        <f>N37</f>
        <v>10910503.93</v>
      </c>
      <c r="T74" s="72"/>
    </row>
    <row r="75" spans="1:20" s="13" customFormat="1" ht="15.75">
      <c r="A75" s="37"/>
      <c r="B75" s="39">
        <v>2.2999999999999998</v>
      </c>
      <c r="C75" s="37"/>
      <c r="D75" s="37"/>
      <c r="E75" s="37"/>
      <c r="F75" s="37"/>
      <c r="G75" s="93" t="s">
        <v>103</v>
      </c>
      <c r="H75" s="94"/>
      <c r="I75" s="94"/>
      <c r="J75" s="94"/>
      <c r="K75" s="94"/>
      <c r="L75" s="94"/>
      <c r="M75" s="37"/>
      <c r="N75" s="36">
        <f>+N76+N79+N82</f>
        <v>210744.18</v>
      </c>
      <c r="T75" s="71"/>
    </row>
    <row r="76" spans="1:20" s="11" customFormat="1" ht="12.75">
      <c r="A76" s="28"/>
      <c r="B76" s="28"/>
      <c r="C76" s="29" t="s">
        <v>104</v>
      </c>
      <c r="D76" s="28"/>
      <c r="E76" s="28"/>
      <c r="F76" s="28"/>
      <c r="G76" s="95" t="s">
        <v>105</v>
      </c>
      <c r="H76" s="96"/>
      <c r="I76" s="96"/>
      <c r="J76" s="96"/>
      <c r="K76" s="96"/>
      <c r="L76" s="96"/>
      <c r="M76" s="28"/>
      <c r="N76" s="31">
        <v>47908</v>
      </c>
      <c r="T76" s="72"/>
    </row>
    <row r="77" spans="1:20" s="11" customFormat="1" ht="12.75">
      <c r="D77" s="25" t="s">
        <v>106</v>
      </c>
      <c r="G77" s="97" t="s">
        <v>107</v>
      </c>
      <c r="H77" s="98"/>
      <c r="I77" s="98"/>
      <c r="J77" s="98"/>
      <c r="K77" s="98"/>
      <c r="L77" s="98"/>
      <c r="N77" s="26">
        <v>47908</v>
      </c>
      <c r="T77" s="72"/>
    </row>
    <row r="78" spans="1:20" s="11" customFormat="1" ht="12.75">
      <c r="E78" s="25" t="s">
        <v>108</v>
      </c>
      <c r="G78" s="97" t="s">
        <v>107</v>
      </c>
      <c r="H78" s="98"/>
      <c r="I78" s="98"/>
      <c r="J78" s="98"/>
      <c r="K78" s="98"/>
      <c r="L78" s="98"/>
      <c r="N78" s="26">
        <v>47908</v>
      </c>
      <c r="Q78" s="11" t="s">
        <v>7</v>
      </c>
      <c r="T78" s="72"/>
    </row>
    <row r="79" spans="1:20" s="11" customFormat="1" ht="12.75">
      <c r="A79" s="28"/>
      <c r="B79" s="28"/>
      <c r="C79" s="29" t="s">
        <v>109</v>
      </c>
      <c r="D79" s="28"/>
      <c r="E79" s="28"/>
      <c r="F79" s="28"/>
      <c r="G79" s="95" t="s">
        <v>110</v>
      </c>
      <c r="H79" s="96"/>
      <c r="I79" s="96"/>
      <c r="J79" s="96"/>
      <c r="K79" s="96"/>
      <c r="L79" s="96"/>
      <c r="M79" s="28"/>
      <c r="N79" s="31">
        <v>43360</v>
      </c>
      <c r="T79" s="72"/>
    </row>
    <row r="80" spans="1:20" s="11" customFormat="1" ht="12.75">
      <c r="D80" s="25" t="s">
        <v>111</v>
      </c>
      <c r="G80" s="97" t="s">
        <v>112</v>
      </c>
      <c r="H80" s="98"/>
      <c r="I80" s="98"/>
      <c r="J80" s="98"/>
      <c r="K80" s="98"/>
      <c r="L80" s="98"/>
      <c r="N80" s="26">
        <v>43360</v>
      </c>
      <c r="T80" s="72"/>
    </row>
    <row r="81" spans="1:20" s="11" customFormat="1" ht="12.75">
      <c r="E81" s="25" t="s">
        <v>113</v>
      </c>
      <c r="G81" s="97" t="s">
        <v>114</v>
      </c>
      <c r="H81" s="98"/>
      <c r="I81" s="98"/>
      <c r="J81" s="98"/>
      <c r="K81" s="98"/>
      <c r="L81" s="98"/>
      <c r="N81" s="26">
        <v>43360</v>
      </c>
      <c r="P81" s="11" t="s">
        <v>7</v>
      </c>
      <c r="T81" s="72"/>
    </row>
    <row r="82" spans="1:20" s="11" customFormat="1" ht="12.75">
      <c r="A82" s="28"/>
      <c r="B82" s="28"/>
      <c r="C82" s="29" t="s">
        <v>115</v>
      </c>
      <c r="D82" s="28"/>
      <c r="E82" s="28"/>
      <c r="F82" s="28"/>
      <c r="G82" s="95" t="s">
        <v>116</v>
      </c>
      <c r="H82" s="96"/>
      <c r="I82" s="96"/>
      <c r="J82" s="96"/>
      <c r="K82" s="96"/>
      <c r="L82" s="96"/>
      <c r="M82" s="28"/>
      <c r="N82" s="31">
        <v>119476.18</v>
      </c>
      <c r="T82" s="72"/>
    </row>
    <row r="83" spans="1:20" s="11" customFormat="1" ht="12.75">
      <c r="D83" s="25" t="s">
        <v>117</v>
      </c>
      <c r="G83" s="97" t="s">
        <v>118</v>
      </c>
      <c r="H83" s="98"/>
      <c r="I83" s="98"/>
      <c r="J83" s="98"/>
      <c r="K83" s="98"/>
      <c r="L83" s="98"/>
      <c r="N83" s="26">
        <v>119476.18</v>
      </c>
      <c r="T83" s="72"/>
    </row>
    <row r="84" spans="1:20" s="11" customFormat="1" ht="12.75">
      <c r="E84" s="25" t="s">
        <v>119</v>
      </c>
      <c r="G84" s="97" t="s">
        <v>118</v>
      </c>
      <c r="H84" s="98"/>
      <c r="I84" s="98"/>
      <c r="J84" s="98"/>
      <c r="K84" s="98"/>
      <c r="L84" s="98"/>
      <c r="N84" s="26">
        <v>119476.18</v>
      </c>
      <c r="T84" s="72"/>
    </row>
    <row r="85" spans="1:20" s="28" customFormat="1" ht="12.75">
      <c r="E85" s="29"/>
      <c r="G85" s="29"/>
      <c r="H85" s="30"/>
      <c r="I85" s="30"/>
      <c r="J85" s="30"/>
      <c r="K85" s="30"/>
      <c r="L85" s="30"/>
      <c r="N85" s="31"/>
      <c r="O85" s="40">
        <f>N75</f>
        <v>210744.18</v>
      </c>
      <c r="T85" s="76"/>
    </row>
    <row r="86" spans="1:20" s="6" customFormat="1" ht="15.75">
      <c r="A86" s="37"/>
      <c r="B86" s="39">
        <v>2.7</v>
      </c>
      <c r="C86" s="37"/>
      <c r="D86" s="37"/>
      <c r="E86" s="37"/>
      <c r="F86" s="37"/>
      <c r="G86" s="44"/>
      <c r="H86" s="116" t="s">
        <v>120</v>
      </c>
      <c r="I86" s="116"/>
      <c r="J86" s="116"/>
      <c r="K86" s="45"/>
      <c r="L86" s="45"/>
      <c r="M86" s="37"/>
      <c r="N86" s="36">
        <v>12499500</v>
      </c>
      <c r="T86" s="77"/>
    </row>
    <row r="87" spans="1:20" s="11" customFormat="1" ht="12.75">
      <c r="A87" s="28"/>
      <c r="B87" s="28"/>
      <c r="C87" s="29" t="s">
        <v>121</v>
      </c>
      <c r="D87" s="28"/>
      <c r="E87" s="28"/>
      <c r="F87" s="28"/>
      <c r="G87" s="95" t="s">
        <v>122</v>
      </c>
      <c r="H87" s="96"/>
      <c r="I87" s="96"/>
      <c r="J87" s="96"/>
      <c r="K87" s="96"/>
      <c r="L87" s="96"/>
      <c r="M87" s="28"/>
      <c r="N87" s="31">
        <v>12499500</v>
      </c>
      <c r="T87" s="72"/>
    </row>
    <row r="88" spans="1:20" s="11" customFormat="1" ht="12.75">
      <c r="D88" s="25" t="s">
        <v>123</v>
      </c>
      <c r="G88" s="97" t="s">
        <v>124</v>
      </c>
      <c r="H88" s="98"/>
      <c r="I88" s="98"/>
      <c r="J88" s="98"/>
      <c r="K88" s="98"/>
      <c r="L88" s="98"/>
      <c r="N88" s="26">
        <v>12499500</v>
      </c>
      <c r="P88" s="11" t="s">
        <v>7</v>
      </c>
      <c r="T88" s="72"/>
    </row>
    <row r="89" spans="1:20" s="11" customFormat="1" ht="12.75">
      <c r="E89" s="25" t="s">
        <v>125</v>
      </c>
      <c r="G89" s="97" t="s">
        <v>124</v>
      </c>
      <c r="H89" s="98"/>
      <c r="I89" s="98"/>
      <c r="J89" s="98"/>
      <c r="K89" s="98"/>
      <c r="L89" s="98"/>
      <c r="N89" s="26">
        <v>12499500</v>
      </c>
      <c r="T89" s="72"/>
    </row>
    <row r="90" spans="1:20" s="11" customFormat="1" ht="12.75">
      <c r="N90" s="26"/>
      <c r="O90" s="40">
        <f>N86</f>
        <v>12499500</v>
      </c>
      <c r="T90" s="72"/>
    </row>
    <row r="91" spans="1:20" ht="15">
      <c r="N91" s="7"/>
    </row>
    <row r="94" spans="1:20" ht="15">
      <c r="H94" s="111" t="s">
        <v>133</v>
      </c>
      <c r="I94" s="112"/>
      <c r="J94" s="112"/>
      <c r="K94" s="104"/>
      <c r="L94" s="104"/>
      <c r="O94" s="46">
        <f>O90+O85+O74+O36</f>
        <v>32374222.460000001</v>
      </c>
    </row>
    <row r="95" spans="1:20" ht="15">
      <c r="H95" s="113" t="s">
        <v>162</v>
      </c>
      <c r="I95" s="113"/>
      <c r="J95" s="113"/>
      <c r="K95" s="104"/>
      <c r="L95" s="104"/>
      <c r="O95" s="8">
        <v>196621.28</v>
      </c>
    </row>
    <row r="96" spans="1:20" ht="15.75">
      <c r="A96" s="37"/>
      <c r="B96" s="37"/>
      <c r="C96" s="37"/>
      <c r="D96" s="37"/>
      <c r="E96" s="37"/>
      <c r="F96" s="37"/>
      <c r="G96" s="37"/>
      <c r="H96" s="114" t="s">
        <v>134</v>
      </c>
      <c r="I96" s="115"/>
      <c r="J96" s="115"/>
      <c r="K96" s="115"/>
      <c r="L96" s="115"/>
      <c r="M96" s="37"/>
      <c r="N96" s="36"/>
      <c r="O96" s="47">
        <f>O94-O95</f>
        <v>32177601.18</v>
      </c>
    </row>
    <row r="97" spans="1:20" ht="15.75">
      <c r="A97" s="37"/>
      <c r="B97" s="37"/>
      <c r="C97" s="37"/>
      <c r="D97" s="37"/>
      <c r="E97" s="37"/>
      <c r="F97" s="37"/>
      <c r="G97" s="37"/>
      <c r="H97" s="114" t="s">
        <v>135</v>
      </c>
      <c r="I97" s="115"/>
      <c r="J97" s="115"/>
      <c r="K97" s="115"/>
      <c r="L97" s="115"/>
      <c r="M97" s="37"/>
      <c r="N97" s="36"/>
      <c r="O97" s="47">
        <f>O12-O96</f>
        <v>37578321.170000009</v>
      </c>
    </row>
    <row r="98" spans="1:20" ht="15">
      <c r="H98" s="7"/>
      <c r="I98" s="6"/>
      <c r="J98" s="6"/>
      <c r="K98" s="6"/>
      <c r="L98" s="6"/>
    </row>
    <row r="99" spans="1:20" ht="15">
      <c r="H99" s="102" t="s">
        <v>137</v>
      </c>
      <c r="I99" s="103"/>
      <c r="J99" s="103"/>
      <c r="K99" s="104"/>
      <c r="L99" s="104"/>
      <c r="O99" s="8">
        <v>37578321.170000002</v>
      </c>
    </row>
    <row r="100" spans="1:20" ht="15">
      <c r="H100" s="7"/>
      <c r="I100" s="6"/>
      <c r="J100" s="6"/>
      <c r="K100" s="6"/>
      <c r="L100" s="6"/>
    </row>
    <row r="101" spans="1:20" ht="15">
      <c r="H101" s="105" t="s">
        <v>136</v>
      </c>
      <c r="I101" s="106"/>
      <c r="J101" s="106"/>
      <c r="K101" s="106"/>
      <c r="L101" s="106"/>
      <c r="O101" s="46">
        <f>O97-O99</f>
        <v>0</v>
      </c>
    </row>
    <row r="102" spans="1:20" ht="15">
      <c r="H102" s="107"/>
      <c r="I102" s="104"/>
      <c r="J102" s="104"/>
      <c r="K102" s="104"/>
      <c r="L102" s="104"/>
      <c r="R102" s="69" t="s">
        <v>151</v>
      </c>
    </row>
    <row r="103" spans="1:20">
      <c r="R103" s="69" t="s">
        <v>152</v>
      </c>
    </row>
    <row r="104" spans="1:20">
      <c r="R104" s="69" t="s">
        <v>161</v>
      </c>
    </row>
    <row r="105" spans="1:20">
      <c r="R105" s="48"/>
    </row>
    <row r="106" spans="1:20">
      <c r="R106" s="48"/>
    </row>
    <row r="107" spans="1:20" ht="15">
      <c r="R107" s="70" t="s">
        <v>6</v>
      </c>
      <c r="S107" s="43">
        <f>O12</f>
        <v>69755922.350000009</v>
      </c>
    </row>
    <row r="108" spans="1:20">
      <c r="R108" s="48" t="s">
        <v>153</v>
      </c>
      <c r="S108" s="46">
        <f>O36</f>
        <v>8753474.3499999996</v>
      </c>
      <c r="T108" s="73">
        <f>S108/$S$112</f>
        <v>0.27038407982818313</v>
      </c>
    </row>
    <row r="109" spans="1:20">
      <c r="R109" s="48" t="s">
        <v>154</v>
      </c>
      <c r="S109" s="46">
        <f>O74</f>
        <v>10910503.93</v>
      </c>
      <c r="T109" s="73">
        <f t="shared" ref="T109:T111" si="0">S109/$S$112</f>
        <v>0.33701207630485897</v>
      </c>
    </row>
    <row r="110" spans="1:20">
      <c r="R110" s="48" t="s">
        <v>155</v>
      </c>
      <c r="S110" s="46">
        <f>O85</f>
        <v>210744.18</v>
      </c>
      <c r="T110" s="73">
        <f t="shared" si="0"/>
        <v>6.5096290809882815E-3</v>
      </c>
    </row>
    <row r="111" spans="1:20">
      <c r="R111" s="48" t="s">
        <v>160</v>
      </c>
      <c r="S111" s="46">
        <f>O90</f>
        <v>12499500</v>
      </c>
      <c r="T111" s="73">
        <f t="shared" si="0"/>
        <v>0.38609421478596956</v>
      </c>
    </row>
    <row r="112" spans="1:20">
      <c r="R112" s="70" t="s">
        <v>156</v>
      </c>
      <c r="S112" s="46">
        <f>SUM(S108:S111)</f>
        <v>32374222.460000001</v>
      </c>
      <c r="T112" s="73">
        <f>SUM(T108:T111)</f>
        <v>1</v>
      </c>
    </row>
    <row r="113" spans="18:19">
      <c r="R113" s="70" t="s">
        <v>157</v>
      </c>
      <c r="S113" s="46">
        <f>O95</f>
        <v>196621.28</v>
      </c>
    </row>
    <row r="114" spans="18:19">
      <c r="R114" s="70" t="s">
        <v>158</v>
      </c>
      <c r="S114" s="40">
        <f>+S112-S113</f>
        <v>32177601.18</v>
      </c>
    </row>
    <row r="115" spans="18:19" ht="15">
      <c r="R115" s="70" t="s">
        <v>159</v>
      </c>
      <c r="S115" s="43">
        <f>S107-S114</f>
        <v>37578321.170000009</v>
      </c>
    </row>
  </sheetData>
  <mergeCells count="87">
    <mergeCell ref="H99:L99"/>
    <mergeCell ref="H101:L101"/>
    <mergeCell ref="H102:L102"/>
    <mergeCell ref="F15:J15"/>
    <mergeCell ref="F16:J16"/>
    <mergeCell ref="H94:L94"/>
    <mergeCell ref="H95:L95"/>
    <mergeCell ref="H96:L96"/>
    <mergeCell ref="H97:L97"/>
    <mergeCell ref="G84:L84"/>
    <mergeCell ref="H86:J86"/>
    <mergeCell ref="G87:L87"/>
    <mergeCell ref="G88:L88"/>
    <mergeCell ref="G89:L89"/>
    <mergeCell ref="G78:L78"/>
    <mergeCell ref="G79:L79"/>
    <mergeCell ref="G80:L80"/>
    <mergeCell ref="G81:L81"/>
    <mergeCell ref="G82:L82"/>
    <mergeCell ref="G83:L83"/>
    <mergeCell ref="G71:L71"/>
    <mergeCell ref="G72:L72"/>
    <mergeCell ref="G73:L73"/>
    <mergeCell ref="G75:L75"/>
    <mergeCell ref="G76:L76"/>
    <mergeCell ref="G77:L77"/>
    <mergeCell ref="H70:J70"/>
    <mergeCell ref="G59:L59"/>
    <mergeCell ref="G60:L60"/>
    <mergeCell ref="G61:L61"/>
    <mergeCell ref="G62:L62"/>
    <mergeCell ref="G63:L63"/>
    <mergeCell ref="G64:L64"/>
    <mergeCell ref="H65:J65"/>
    <mergeCell ref="H66:J66"/>
    <mergeCell ref="H67:J67"/>
    <mergeCell ref="G68:L68"/>
    <mergeCell ref="H69:J69"/>
    <mergeCell ref="G58:L58"/>
    <mergeCell ref="G47:L47"/>
    <mergeCell ref="G48:L48"/>
    <mergeCell ref="G49:L49"/>
    <mergeCell ref="G50:L50"/>
    <mergeCell ref="G51:L51"/>
    <mergeCell ref="G52:L52"/>
    <mergeCell ref="G53:L53"/>
    <mergeCell ref="G54:L54"/>
    <mergeCell ref="G55:L55"/>
    <mergeCell ref="G56:L56"/>
    <mergeCell ref="G57:L57"/>
    <mergeCell ref="G46:L46"/>
    <mergeCell ref="G34:L34"/>
    <mergeCell ref="G35:L35"/>
    <mergeCell ref="G37:L37"/>
    <mergeCell ref="G38:L38"/>
    <mergeCell ref="G39:L39"/>
    <mergeCell ref="G40:L40"/>
    <mergeCell ref="G41:L41"/>
    <mergeCell ref="G42:L42"/>
    <mergeCell ref="G43:L43"/>
    <mergeCell ref="G44:L44"/>
    <mergeCell ref="G45:L45"/>
    <mergeCell ref="G33:L33"/>
    <mergeCell ref="G22:L22"/>
    <mergeCell ref="G23:L23"/>
    <mergeCell ref="H24:J24"/>
    <mergeCell ref="H25:J25"/>
    <mergeCell ref="H26:J26"/>
    <mergeCell ref="H27:J27"/>
    <mergeCell ref="H28:J28"/>
    <mergeCell ref="G29:L29"/>
    <mergeCell ref="G30:L30"/>
    <mergeCell ref="G31:L31"/>
    <mergeCell ref="G32:L32"/>
    <mergeCell ref="A12:G12"/>
    <mergeCell ref="F17:F21"/>
    <mergeCell ref="G17:L17"/>
    <mergeCell ref="G18:L18"/>
    <mergeCell ref="G19:L19"/>
    <mergeCell ref="G20:L20"/>
    <mergeCell ref="G21:L21"/>
    <mergeCell ref="A11:H11"/>
    <mergeCell ref="A6:N6"/>
    <mergeCell ref="A7:N7"/>
    <mergeCell ref="A8:N8"/>
    <mergeCell ref="A9:N9"/>
    <mergeCell ref="A10:J10"/>
  </mergeCells>
  <pageMargins left="0.27" right="0.3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Resumen </vt:lpstr>
      <vt:lpstr>EJECUCION</vt:lpstr>
      <vt:lpstr>Grafico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santa.garcia</cp:lastModifiedBy>
  <cp:lastPrinted>2014-08-05T14:58:17Z</cp:lastPrinted>
  <dcterms:created xsi:type="dcterms:W3CDTF">2014-08-04T15:11:28Z</dcterms:created>
  <dcterms:modified xsi:type="dcterms:W3CDTF">2014-08-05T14:59:08Z</dcterms:modified>
</cp:coreProperties>
</file>